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河源市" sheetId="2" r:id="rId1"/>
  </sheets>
  <definedNames>
    <definedName name="_xlnm._FilterDatabase" localSheetId="0" hidden="1">河源市!$A$4:$JA$99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<sst xmlns="http://schemas.openxmlformats.org/spreadsheetml/2006/main" count="500" uniqueCount="113">
  <si>
    <t>附件2-1</t>
  </si>
  <si>
    <t>河源市2023年度电动汽车充电基础设施奖补资金分配情况计算表（第一批）</t>
  </si>
  <si>
    <t>序号</t>
  </si>
  <si>
    <t>项目单位</t>
  </si>
  <si>
    <t>非高速公路直流充电桩</t>
  </si>
  <si>
    <t>非高速公路交流充电桩</t>
  </si>
  <si>
    <t>超级充电桩</t>
  </si>
  <si>
    <t>换电站</t>
  </si>
  <si>
    <t>高速公路直流充电桩</t>
  </si>
  <si>
    <t>高速公路交流充电桩</t>
  </si>
  <si>
    <t>直流充电桩补贴金额（粤东西北300元/千瓦，高速公路200元/千瓦）</t>
  </si>
  <si>
    <t>交流充电桩补贴金额（粤东西北60元/千瓦高速公路40元/千瓦）</t>
  </si>
  <si>
    <t>合计金额（元）</t>
  </si>
  <si>
    <t>折算后金额（万元）</t>
  </si>
  <si>
    <t>备注</t>
  </si>
  <si>
    <t>数量（个）</t>
  </si>
  <si>
    <t>总功率（千瓦）</t>
  </si>
  <si>
    <t>补贴金额（元）</t>
  </si>
  <si>
    <t>折算后的补贴金额（万元）
（取整到十）</t>
  </si>
  <si>
    <t>一</t>
  </si>
  <si>
    <t>源城区小计</t>
  </si>
  <si>
    <t>-</t>
  </si>
  <si>
    <t>河源市峰充新能源有限公司</t>
  </si>
  <si>
    <t>广东河惠新能源科技有限公司</t>
  </si>
  <si>
    <t>河源市国丰酒店管理有限公司</t>
  </si>
  <si>
    <t>深圳蔚来能源有限公司</t>
  </si>
  <si>
    <t>河源市丽兴电子有限公司</t>
  </si>
  <si>
    <t>河源市绿电科技发展有限责任公司</t>
  </si>
  <si>
    <t>深河公共（河源市）新能源有限公司</t>
  </si>
  <si>
    <t>搜搜智能充电服务（河源市）有限公司</t>
  </si>
  <si>
    <t>中国石化销售股份有限公司广东河源石油分公司</t>
  </si>
  <si>
    <t>广东聚朋友新能源有限公司</t>
  </si>
  <si>
    <t>河源源城埃安汽车销售服务有限公司</t>
  </si>
  <si>
    <t>河源市领创科技有限公司</t>
  </si>
  <si>
    <t>河源绿达综合能源有限责任公司</t>
  </si>
  <si>
    <t>河源市河成新能源科技有限公司</t>
  </si>
  <si>
    <t>河源市随便充新能源科技有限公司</t>
  </si>
  <si>
    <t>2023年之前接入粤易充</t>
  </si>
  <si>
    <t>河源市丰恒科技有限公司</t>
  </si>
  <si>
    <t>其中10个充电桩共600千瓦为2023年之前接入粤易充</t>
  </si>
  <si>
    <t>河源顺易充新能源有限公司</t>
  </si>
  <si>
    <t>二</t>
  </si>
  <si>
    <t>东源县小计</t>
  </si>
  <si>
    <t>广东健鹏电力工程有限公司</t>
  </si>
  <si>
    <t>河源国煌新能源科技有限公司</t>
  </si>
  <si>
    <t>龙川县易电科技有限公司</t>
  </si>
  <si>
    <t>东源县公用事业投资有限公司</t>
  </si>
  <si>
    <t>东源县田裕农业科技发展有限公司</t>
  </si>
  <si>
    <t>车和家(广州)能源服务有限公司</t>
  </si>
  <si>
    <t>广东华阳新能源有限公司</t>
  </si>
  <si>
    <t>河源市汇德市政工程有限公司</t>
  </si>
  <si>
    <t>三</t>
  </si>
  <si>
    <t>和平县小计</t>
  </si>
  <si>
    <t>佛山祥源电力工程有限公司</t>
  </si>
  <si>
    <t>和平县和畅环保工程有限公司</t>
  </si>
  <si>
    <t>河源市泓达新能源科技有限公司</t>
  </si>
  <si>
    <t>河源浩润新能源有限公司</t>
  </si>
  <si>
    <t>广东同富电力工程有限公司</t>
  </si>
  <si>
    <t>和平县黄金商务酒店</t>
  </si>
  <si>
    <t>四</t>
  </si>
  <si>
    <t>龙川县小计</t>
  </si>
  <si>
    <t>龙川县东凯新能源运营部</t>
  </si>
  <si>
    <t>广东晟和新能源科技有限公司</t>
  </si>
  <si>
    <t>龙川县润隆汽车贸易有限公司</t>
  </si>
  <si>
    <t>龙川县小牛科技发展有限公司</t>
  </si>
  <si>
    <t>河源市百胜新能源汽车有限公司</t>
  </si>
  <si>
    <t>龙川县隆豪家具有限公司</t>
  </si>
  <si>
    <t>龙川兴隆机电厂</t>
  </si>
  <si>
    <t>河源佳鸿新能源科技有限公司</t>
  </si>
  <si>
    <t>五</t>
  </si>
  <si>
    <t>紫金县小计</t>
  </si>
  <si>
    <t>紫金县龙窝中燃加油站有限公司</t>
  </si>
  <si>
    <t>紫金县飞航新能源科技有限公司</t>
  </si>
  <si>
    <t>河源市益客新能源科技有限公司</t>
  </si>
  <si>
    <t>紫金县敬梓镇敬粮商店</t>
  </si>
  <si>
    <t>紫金县瓦溪加油站有限公司</t>
  </si>
  <si>
    <t>紫金县金喜新能源汽车充电站有限公司</t>
  </si>
  <si>
    <t>紫金县九和镇幸福村敏武充电服务中心</t>
  </si>
  <si>
    <t>其中1个充电桩共80千瓦为2023年之前接入粤易充</t>
  </si>
  <si>
    <t>紫金县敬梓镇辉良陶瓷店</t>
  </si>
  <si>
    <t>河源实力新能源有限公司</t>
  </si>
  <si>
    <t>紫金县巴斯巴新能源汽车充电服务有限公司</t>
  </si>
  <si>
    <t>六</t>
  </si>
  <si>
    <t>连平县小计</t>
  </si>
  <si>
    <t>连平县忠信镇安达充电站</t>
  </si>
  <si>
    <t>河源市房德经贸实业有限公司</t>
  </si>
  <si>
    <t>连平县连红投资发展有限公司</t>
  </si>
  <si>
    <t>连平县隆街镇爱之家装饰部</t>
  </si>
  <si>
    <t>连平县溪山镇新鸿兴餐厅</t>
  </si>
  <si>
    <t>河源市电王快充新能源汽车服务有限公司</t>
  </si>
  <si>
    <t>连平县苏川公共汽车有限公司</t>
  </si>
  <si>
    <t>七</t>
  </si>
  <si>
    <t>江东新区小计</t>
  </si>
  <si>
    <t>紫金县新晟豪新能源科技有限公司</t>
  </si>
  <si>
    <t>河源市随意充新能源汽车充电服务有限公司</t>
  </si>
  <si>
    <t>八</t>
  </si>
  <si>
    <t>市高新区小计</t>
  </si>
  <si>
    <t>广东明煌电力工程有限公司</t>
  </si>
  <si>
    <t>河源市润晟新能源有限公司</t>
  </si>
  <si>
    <t>九</t>
  </si>
  <si>
    <t>河源供电局小计</t>
  </si>
  <si>
    <t>十</t>
  </si>
  <si>
    <t>广东省南粤交通河惠莞高速公路管理处小计</t>
  </si>
  <si>
    <t>8个县区、河源供电局、广东省南粤交通河惠莞高速公路管理处合计</t>
  </si>
  <si>
    <t>折算系数=省下达奖补资金总额/(8个县区、河源供电局、广东省南粤交通河惠莞高速公路管理处合计金额)（保留四位小数）</t>
  </si>
  <si>
    <t>折算后粤东西北地区直流桩补贴标准=300乘以折算系数（保留两位小数）</t>
  </si>
  <si>
    <t>137.40元/千瓦</t>
  </si>
  <si>
    <t>折算后粤东西北地区交流桩补贴标准=60乘以折算系数（保留两位小数）</t>
  </si>
  <si>
    <t>27.48元/千瓦</t>
  </si>
  <si>
    <t>折算后高速公路直流桩补贴标准=200乘以折算系数（保留两位小数）</t>
  </si>
  <si>
    <t>91.6元/千瓦</t>
  </si>
  <si>
    <t>折算后高速公路交流桩补贴标准=40乘以折算系数（保留两位小数）</t>
  </si>
  <si>
    <t>18.32元/千瓦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</si>
</sst>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0.0000_ "/>
  </numFmts>
  <fonts count="3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36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黑体"/>
      <charset val="134"/>
    </font>
    <font>
      <sz val="16"/>
      <color rgb="FFFF0000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黑体"/>
      <charset val="134"/>
    </font>
    <font>
      <sz val="16"/>
      <color indexed="8"/>
      <name val="黑体"/>
      <charset val="134"/>
    </font>
    <font>
      <sz val="16"/>
      <name val="宋体"/>
      <charset val="134"/>
    </font>
    <font>
      <sz val="16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9" fontId="7" fillId="0" borderId="9" xfId="0" applyNumberFormat="1" applyFont="1" applyFill="1" applyBorder="1" applyAlignment="1">
      <alignment horizontal="center" vertical="center"/>
    </xf>
    <xf numFmtId="179" fontId="7" fillId="0" borderId="11" xfId="0" applyNumberFormat="1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178" fontId="7" fillId="0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A145"/>
  <sheetViews>
    <sheetView tabSelected="1" view="pageBreakPreview" zoomScale="55" zoomScaleNormal="100" workbookViewId="0">
      <pane ySplit="4" topLeftCell="A42" activePane="bottomLeft" state="frozen"/>
      <selection/>
      <selection pane="bottomLeft" activeCell="B61" sqref="B61"/>
    </sheetView>
  </sheetViews>
  <sheetFormatPr defaultColWidth="9.81666666666667" defaultRowHeight="14.25"/>
  <cols>
    <col min="1" max="1" width="10.575" style="4" customWidth="1"/>
    <col min="2" max="2" width="58.3416666666667" style="4" customWidth="1"/>
    <col min="3" max="3" width="11.075" style="5" customWidth="1"/>
    <col min="4" max="4" width="15.5333333333333" style="5" customWidth="1"/>
    <col min="5" max="5" width="10.9" style="5" customWidth="1"/>
    <col min="6" max="6" width="13.7166666666667" style="5" customWidth="1"/>
    <col min="7" max="7" width="10.7333333333333" style="6" customWidth="1"/>
    <col min="8" max="14" width="14.7083333333333" style="6" customWidth="1"/>
    <col min="15" max="15" width="30.0916666666667" style="6" customWidth="1"/>
    <col min="16" max="16" width="28.6333333333333" style="6" customWidth="1"/>
    <col min="17" max="17" width="23.8166666666667" style="6" customWidth="1"/>
    <col min="18" max="18" width="43.8" style="6" customWidth="1"/>
    <col min="19" max="19" width="18.8333333333333" style="5" customWidth="1"/>
    <col min="20" max="261" width="9.81666666666667" style="5" customWidth="1"/>
    <col min="262" max="16380" width="9.81666666666667" style="4"/>
  </cols>
  <sheetData>
    <row r="1" ht="20.25" spans="1:1">
      <c r="A1" s="7" t="s">
        <v>0</v>
      </c>
    </row>
    <row r="2" ht="47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81" spans="1:19">
      <c r="A3" s="9" t="s">
        <v>2</v>
      </c>
      <c r="B3" s="9" t="s">
        <v>3</v>
      </c>
      <c r="C3" s="10" t="s">
        <v>4</v>
      </c>
      <c r="D3" s="10"/>
      <c r="E3" s="10" t="s">
        <v>5</v>
      </c>
      <c r="F3" s="11"/>
      <c r="G3" s="10" t="s">
        <v>6</v>
      </c>
      <c r="H3" s="11"/>
      <c r="I3" s="10" t="s">
        <v>7</v>
      </c>
      <c r="J3" s="11"/>
      <c r="K3" s="10" t="s">
        <v>8</v>
      </c>
      <c r="L3" s="10"/>
      <c r="M3" s="10" t="s">
        <v>9</v>
      </c>
      <c r="N3" s="10"/>
      <c r="O3" s="10" t="s">
        <v>10</v>
      </c>
      <c r="P3" s="10" t="s">
        <v>11</v>
      </c>
      <c r="Q3" s="24" t="s">
        <v>12</v>
      </c>
      <c r="R3" s="10" t="s">
        <v>13</v>
      </c>
      <c r="S3" s="25" t="s">
        <v>14</v>
      </c>
    </row>
    <row r="4" ht="40.5" spans="1:19">
      <c r="A4" s="12"/>
      <c r="B4" s="12"/>
      <c r="C4" s="10" t="s">
        <v>15</v>
      </c>
      <c r="D4" s="10" t="s">
        <v>16</v>
      </c>
      <c r="E4" s="10" t="s">
        <v>15</v>
      </c>
      <c r="F4" s="10" t="s">
        <v>16</v>
      </c>
      <c r="G4" s="10" t="s">
        <v>15</v>
      </c>
      <c r="H4" s="10" t="s">
        <v>16</v>
      </c>
      <c r="I4" s="10" t="s">
        <v>15</v>
      </c>
      <c r="J4" s="10" t="s">
        <v>16</v>
      </c>
      <c r="K4" s="10" t="s">
        <v>15</v>
      </c>
      <c r="L4" s="10" t="s">
        <v>16</v>
      </c>
      <c r="M4" s="10" t="s">
        <v>15</v>
      </c>
      <c r="N4" s="10" t="s">
        <v>16</v>
      </c>
      <c r="O4" s="11" t="s">
        <v>17</v>
      </c>
      <c r="P4" s="11" t="s">
        <v>17</v>
      </c>
      <c r="Q4" s="26"/>
      <c r="R4" s="26" t="s">
        <v>18</v>
      </c>
      <c r="S4" s="27"/>
    </row>
    <row r="5" ht="20.25" spans="1:19">
      <c r="A5" s="10" t="s">
        <v>19</v>
      </c>
      <c r="B5" s="10" t="s">
        <v>20</v>
      </c>
      <c r="C5" s="10">
        <f>SUM(C6:C22)</f>
        <v>204</v>
      </c>
      <c r="D5" s="10">
        <f>SUM(D6:D22)</f>
        <v>17600</v>
      </c>
      <c r="E5" s="10">
        <f>SUM(E6:E21)</f>
        <v>0</v>
      </c>
      <c r="F5" s="10">
        <f>SUM(F6:F21)</f>
        <v>0</v>
      </c>
      <c r="G5" s="10">
        <f>SUM(G6:G22)</f>
        <v>3</v>
      </c>
      <c r="H5" s="10">
        <f>SUM(H6:H22)</f>
        <v>1670</v>
      </c>
      <c r="I5" s="10">
        <f>SUM(I6:I22)</f>
        <v>1</v>
      </c>
      <c r="J5" s="10">
        <f>SUM(J6:J21)</f>
        <v>550</v>
      </c>
      <c r="K5" s="10" t="s">
        <v>21</v>
      </c>
      <c r="L5" s="10" t="s">
        <v>21</v>
      </c>
      <c r="M5" s="10" t="s">
        <v>21</v>
      </c>
      <c r="N5" s="10" t="s">
        <v>21</v>
      </c>
      <c r="O5" s="10">
        <f t="shared" ref="O5:O34" si="0">D5*300+H5*300+J5*300</f>
        <v>5946000</v>
      </c>
      <c r="P5" s="10">
        <f t="shared" ref="P5:P34" si="1">F5*60</f>
        <v>0</v>
      </c>
      <c r="Q5" s="10">
        <f t="shared" ref="Q5:Q34" si="2">O5+P5</f>
        <v>5946000</v>
      </c>
      <c r="R5" s="28">
        <v>272.321</v>
      </c>
      <c r="S5" s="29"/>
    </row>
    <row r="6" s="1" customFormat="1" ht="20.25" spans="1:261">
      <c r="A6" s="13">
        <v>1</v>
      </c>
      <c r="B6" s="14" t="s">
        <v>22</v>
      </c>
      <c r="C6" s="15">
        <v>5</v>
      </c>
      <c r="D6" s="15">
        <v>600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0" t="s">
        <v>21</v>
      </c>
      <c r="L6" s="10" t="s">
        <v>21</v>
      </c>
      <c r="M6" s="10" t="s">
        <v>21</v>
      </c>
      <c r="N6" s="10" t="s">
        <v>21</v>
      </c>
      <c r="O6" s="13">
        <f t="shared" si="0"/>
        <v>180000</v>
      </c>
      <c r="P6" s="13">
        <f t="shared" si="1"/>
        <v>0</v>
      </c>
      <c r="Q6" s="13">
        <f t="shared" si="2"/>
        <v>180000</v>
      </c>
      <c r="R6" s="28">
        <f t="shared" ref="R6:R17" si="3">TRUNC(Q6*0.458/10000,3)</f>
        <v>8.244</v>
      </c>
      <c r="S6" s="15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</row>
    <row r="7" s="1" customFormat="1" ht="20.25" spans="1:261">
      <c r="A7" s="13">
        <v>2</v>
      </c>
      <c r="B7" s="14" t="s">
        <v>23</v>
      </c>
      <c r="C7" s="15">
        <v>7</v>
      </c>
      <c r="D7" s="15">
        <v>960</v>
      </c>
      <c r="E7" s="13">
        <v>0</v>
      </c>
      <c r="F7" s="13">
        <v>0</v>
      </c>
      <c r="G7" s="13">
        <v>2</v>
      </c>
      <c r="H7" s="13">
        <v>1190</v>
      </c>
      <c r="I7" s="13">
        <v>0</v>
      </c>
      <c r="J7" s="13">
        <v>0</v>
      </c>
      <c r="K7" s="10" t="s">
        <v>21</v>
      </c>
      <c r="L7" s="10" t="s">
        <v>21</v>
      </c>
      <c r="M7" s="10" t="s">
        <v>21</v>
      </c>
      <c r="N7" s="10" t="s">
        <v>21</v>
      </c>
      <c r="O7" s="13">
        <f t="shared" si="0"/>
        <v>645000</v>
      </c>
      <c r="P7" s="13">
        <f t="shared" si="1"/>
        <v>0</v>
      </c>
      <c r="Q7" s="13">
        <f t="shared" si="2"/>
        <v>645000</v>
      </c>
      <c r="R7" s="28">
        <f t="shared" si="3"/>
        <v>29.541</v>
      </c>
      <c r="S7" s="15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</row>
    <row r="8" s="1" customFormat="1" ht="20.25" spans="1:261">
      <c r="A8" s="13">
        <v>3</v>
      </c>
      <c r="B8" s="14" t="s">
        <v>24</v>
      </c>
      <c r="C8" s="15">
        <v>6</v>
      </c>
      <c r="D8" s="15">
        <v>720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0" t="s">
        <v>21</v>
      </c>
      <c r="L8" s="10" t="s">
        <v>21</v>
      </c>
      <c r="M8" s="10" t="s">
        <v>21</v>
      </c>
      <c r="N8" s="10" t="s">
        <v>21</v>
      </c>
      <c r="O8" s="13">
        <f t="shared" si="0"/>
        <v>216000</v>
      </c>
      <c r="P8" s="13">
        <f t="shared" si="1"/>
        <v>0</v>
      </c>
      <c r="Q8" s="13">
        <f t="shared" si="2"/>
        <v>216000</v>
      </c>
      <c r="R8" s="28">
        <f t="shared" si="3"/>
        <v>9.892</v>
      </c>
      <c r="S8" s="15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</row>
    <row r="9" s="1" customFormat="1" ht="20.25" spans="1:261">
      <c r="A9" s="13">
        <v>4</v>
      </c>
      <c r="B9" s="14" t="s">
        <v>25</v>
      </c>
      <c r="C9" s="15">
        <v>1</v>
      </c>
      <c r="D9" s="15">
        <v>120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550</v>
      </c>
      <c r="K9" s="10" t="s">
        <v>21</v>
      </c>
      <c r="L9" s="10" t="s">
        <v>21</v>
      </c>
      <c r="M9" s="10" t="s">
        <v>21</v>
      </c>
      <c r="N9" s="10" t="s">
        <v>21</v>
      </c>
      <c r="O9" s="13">
        <f t="shared" si="0"/>
        <v>201000</v>
      </c>
      <c r="P9" s="13">
        <f t="shared" si="1"/>
        <v>0</v>
      </c>
      <c r="Q9" s="13">
        <f t="shared" si="2"/>
        <v>201000</v>
      </c>
      <c r="R9" s="28">
        <f t="shared" si="3"/>
        <v>9.205</v>
      </c>
      <c r="S9" s="31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</row>
    <row r="10" s="1" customFormat="1" ht="20.25" spans="1:261">
      <c r="A10" s="13">
        <v>5</v>
      </c>
      <c r="B10" s="14" t="s">
        <v>26</v>
      </c>
      <c r="C10" s="15">
        <v>5</v>
      </c>
      <c r="D10" s="15">
        <v>600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0" t="s">
        <v>21</v>
      </c>
      <c r="L10" s="10" t="s">
        <v>21</v>
      </c>
      <c r="M10" s="10" t="s">
        <v>21</v>
      </c>
      <c r="N10" s="10" t="s">
        <v>21</v>
      </c>
      <c r="O10" s="13">
        <f t="shared" si="0"/>
        <v>180000</v>
      </c>
      <c r="P10" s="13">
        <f t="shared" si="1"/>
        <v>0</v>
      </c>
      <c r="Q10" s="13">
        <f t="shared" si="2"/>
        <v>180000</v>
      </c>
      <c r="R10" s="28">
        <f t="shared" si="3"/>
        <v>8.244</v>
      </c>
      <c r="S10" s="15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</row>
    <row r="11" s="1" customFormat="1" ht="20.25" spans="1:261">
      <c r="A11" s="13">
        <v>6</v>
      </c>
      <c r="B11" s="14" t="s">
        <v>27</v>
      </c>
      <c r="C11" s="15">
        <v>2</v>
      </c>
      <c r="D11" s="15">
        <v>120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0" t="s">
        <v>21</v>
      </c>
      <c r="L11" s="10" t="s">
        <v>21</v>
      </c>
      <c r="M11" s="10" t="s">
        <v>21</v>
      </c>
      <c r="N11" s="10" t="s">
        <v>21</v>
      </c>
      <c r="O11" s="13">
        <f t="shared" si="0"/>
        <v>36000</v>
      </c>
      <c r="P11" s="13">
        <f t="shared" si="1"/>
        <v>0</v>
      </c>
      <c r="Q11" s="13">
        <f t="shared" si="2"/>
        <v>36000</v>
      </c>
      <c r="R11" s="28">
        <f t="shared" si="3"/>
        <v>1.648</v>
      </c>
      <c r="S11" s="32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</row>
    <row r="12" s="1" customFormat="1" ht="20.25" spans="1:261">
      <c r="A12" s="13">
        <v>7</v>
      </c>
      <c r="B12" s="14" t="s">
        <v>28</v>
      </c>
      <c r="C12" s="15">
        <v>3</v>
      </c>
      <c r="D12" s="15">
        <v>1200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0" t="s">
        <v>21</v>
      </c>
      <c r="L12" s="10" t="s">
        <v>21</v>
      </c>
      <c r="M12" s="10" t="s">
        <v>21</v>
      </c>
      <c r="N12" s="10" t="s">
        <v>21</v>
      </c>
      <c r="O12" s="13">
        <f t="shared" si="0"/>
        <v>360000</v>
      </c>
      <c r="P12" s="13">
        <f t="shared" si="1"/>
        <v>0</v>
      </c>
      <c r="Q12" s="13">
        <f t="shared" si="2"/>
        <v>360000</v>
      </c>
      <c r="R12" s="28">
        <f t="shared" si="3"/>
        <v>16.488</v>
      </c>
      <c r="S12" s="32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</row>
    <row r="13" s="1" customFormat="1" ht="20.25" spans="1:261">
      <c r="A13" s="13">
        <v>8</v>
      </c>
      <c r="B13" s="14" t="s">
        <v>29</v>
      </c>
      <c r="C13" s="15">
        <v>5</v>
      </c>
      <c r="D13" s="15">
        <v>600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0" t="s">
        <v>21</v>
      </c>
      <c r="L13" s="10" t="s">
        <v>21</v>
      </c>
      <c r="M13" s="10" t="s">
        <v>21</v>
      </c>
      <c r="N13" s="10" t="s">
        <v>21</v>
      </c>
      <c r="O13" s="13">
        <f t="shared" si="0"/>
        <v>180000</v>
      </c>
      <c r="P13" s="13">
        <f t="shared" si="1"/>
        <v>0</v>
      </c>
      <c r="Q13" s="13">
        <f t="shared" si="2"/>
        <v>180000</v>
      </c>
      <c r="R13" s="28">
        <f t="shared" si="3"/>
        <v>8.244</v>
      </c>
      <c r="S13" s="15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</row>
    <row r="14" s="1" customFormat="1" ht="40.5" spans="1:261">
      <c r="A14" s="13">
        <v>9</v>
      </c>
      <c r="B14" s="14" t="s">
        <v>30</v>
      </c>
      <c r="C14" s="15">
        <v>4</v>
      </c>
      <c r="D14" s="15">
        <v>1560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0" t="s">
        <v>21</v>
      </c>
      <c r="L14" s="10" t="s">
        <v>21</v>
      </c>
      <c r="M14" s="10" t="s">
        <v>21</v>
      </c>
      <c r="N14" s="10" t="s">
        <v>21</v>
      </c>
      <c r="O14" s="13">
        <f t="shared" si="0"/>
        <v>468000</v>
      </c>
      <c r="P14" s="13">
        <f t="shared" si="1"/>
        <v>0</v>
      </c>
      <c r="Q14" s="13">
        <f t="shared" si="2"/>
        <v>468000</v>
      </c>
      <c r="R14" s="28">
        <f t="shared" si="3"/>
        <v>21.434</v>
      </c>
      <c r="S14" s="15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</row>
    <row r="15" s="1" customFormat="1" ht="20.25" spans="1:261">
      <c r="A15" s="13">
        <v>10</v>
      </c>
      <c r="B15" s="14" t="s">
        <v>31</v>
      </c>
      <c r="C15" s="15">
        <v>66</v>
      </c>
      <c r="D15" s="15">
        <v>4040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0" t="s">
        <v>21</v>
      </c>
      <c r="L15" s="10" t="s">
        <v>21</v>
      </c>
      <c r="M15" s="10" t="s">
        <v>21</v>
      </c>
      <c r="N15" s="10" t="s">
        <v>21</v>
      </c>
      <c r="O15" s="13">
        <f t="shared" si="0"/>
        <v>1212000</v>
      </c>
      <c r="P15" s="13">
        <f t="shared" si="1"/>
        <v>0</v>
      </c>
      <c r="Q15" s="13">
        <f t="shared" si="2"/>
        <v>1212000</v>
      </c>
      <c r="R15" s="28">
        <f t="shared" si="3"/>
        <v>55.509</v>
      </c>
      <c r="S15" s="31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</row>
    <row r="16" s="1" customFormat="1" ht="20.25" spans="1:261">
      <c r="A16" s="13">
        <v>11</v>
      </c>
      <c r="B16" s="14" t="s">
        <v>32</v>
      </c>
      <c r="C16" s="15">
        <v>0</v>
      </c>
      <c r="D16" s="15">
        <v>0</v>
      </c>
      <c r="E16" s="13">
        <v>0</v>
      </c>
      <c r="F16" s="13">
        <v>0</v>
      </c>
      <c r="G16" s="13">
        <v>1</v>
      </c>
      <c r="H16" s="13">
        <v>480</v>
      </c>
      <c r="I16" s="13">
        <v>0</v>
      </c>
      <c r="J16" s="13">
        <v>0</v>
      </c>
      <c r="K16" s="10" t="s">
        <v>21</v>
      </c>
      <c r="L16" s="10" t="s">
        <v>21</v>
      </c>
      <c r="M16" s="10" t="s">
        <v>21</v>
      </c>
      <c r="N16" s="10" t="s">
        <v>21</v>
      </c>
      <c r="O16" s="13">
        <f t="shared" si="0"/>
        <v>144000</v>
      </c>
      <c r="P16" s="13">
        <f t="shared" si="1"/>
        <v>0</v>
      </c>
      <c r="Q16" s="13">
        <f t="shared" si="2"/>
        <v>144000</v>
      </c>
      <c r="R16" s="28">
        <f t="shared" si="3"/>
        <v>6.595</v>
      </c>
      <c r="S16" s="32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</row>
    <row r="17" s="1" customFormat="1" ht="20.25" spans="1:261">
      <c r="A17" s="13">
        <v>12</v>
      </c>
      <c r="B17" s="14" t="s">
        <v>33</v>
      </c>
      <c r="C17" s="15">
        <v>7</v>
      </c>
      <c r="D17" s="15">
        <v>840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0" t="s">
        <v>21</v>
      </c>
      <c r="L17" s="10" t="s">
        <v>21</v>
      </c>
      <c r="M17" s="10" t="s">
        <v>21</v>
      </c>
      <c r="N17" s="10" t="s">
        <v>21</v>
      </c>
      <c r="O17" s="13">
        <f t="shared" si="0"/>
        <v>252000</v>
      </c>
      <c r="P17" s="13">
        <f t="shared" si="1"/>
        <v>0</v>
      </c>
      <c r="Q17" s="13">
        <f t="shared" si="2"/>
        <v>252000</v>
      </c>
      <c r="R17" s="28">
        <f t="shared" si="3"/>
        <v>11.541</v>
      </c>
      <c r="S17" s="15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</row>
    <row r="18" s="1" customFormat="1" ht="20.25" spans="1:261">
      <c r="A18" s="13">
        <v>13</v>
      </c>
      <c r="B18" s="14" t="s">
        <v>34</v>
      </c>
      <c r="C18" s="15">
        <v>5</v>
      </c>
      <c r="D18" s="15">
        <v>840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0" t="s">
        <v>21</v>
      </c>
      <c r="L18" s="10" t="s">
        <v>21</v>
      </c>
      <c r="M18" s="10" t="s">
        <v>21</v>
      </c>
      <c r="N18" s="10" t="s">
        <v>21</v>
      </c>
      <c r="O18" s="13">
        <f t="shared" si="0"/>
        <v>252000</v>
      </c>
      <c r="P18" s="13">
        <f t="shared" si="1"/>
        <v>0</v>
      </c>
      <c r="Q18" s="13">
        <f t="shared" si="2"/>
        <v>252000</v>
      </c>
      <c r="R18" s="28">
        <f t="shared" ref="R18:R37" si="4">TRUNC(Q18*0.458/10000,3)</f>
        <v>11.541</v>
      </c>
      <c r="S18" s="15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</row>
    <row r="19" s="1" customFormat="1" ht="20.25" spans="1:261">
      <c r="A19" s="13">
        <v>14</v>
      </c>
      <c r="B19" s="14" t="s">
        <v>35</v>
      </c>
      <c r="C19" s="15">
        <v>10</v>
      </c>
      <c r="D19" s="15">
        <v>600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0" t="s">
        <v>21</v>
      </c>
      <c r="L19" s="10" t="s">
        <v>21</v>
      </c>
      <c r="M19" s="10" t="s">
        <v>21</v>
      </c>
      <c r="N19" s="10" t="s">
        <v>21</v>
      </c>
      <c r="O19" s="13">
        <f t="shared" si="0"/>
        <v>180000</v>
      </c>
      <c r="P19" s="13">
        <f t="shared" si="1"/>
        <v>0</v>
      </c>
      <c r="Q19" s="13">
        <f t="shared" si="2"/>
        <v>180000</v>
      </c>
      <c r="R19" s="28">
        <f t="shared" si="4"/>
        <v>8.244</v>
      </c>
      <c r="S19" s="15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</row>
    <row r="20" s="1" customFormat="1" ht="69" customHeight="1" spans="1:261">
      <c r="A20" s="13">
        <v>15</v>
      </c>
      <c r="B20" s="14" t="s">
        <v>36</v>
      </c>
      <c r="C20" s="15">
        <v>60</v>
      </c>
      <c r="D20" s="15">
        <v>3600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0" t="s">
        <v>21</v>
      </c>
      <c r="L20" s="10" t="s">
        <v>21</v>
      </c>
      <c r="M20" s="10" t="s">
        <v>21</v>
      </c>
      <c r="N20" s="10" t="s">
        <v>21</v>
      </c>
      <c r="O20" s="13">
        <f t="shared" si="0"/>
        <v>1080000</v>
      </c>
      <c r="P20" s="13">
        <f t="shared" si="1"/>
        <v>0</v>
      </c>
      <c r="Q20" s="13">
        <f t="shared" si="2"/>
        <v>1080000</v>
      </c>
      <c r="R20" s="28">
        <f t="shared" si="4"/>
        <v>49.464</v>
      </c>
      <c r="S20" s="33" t="s">
        <v>37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</row>
    <row r="21" s="1" customFormat="1" ht="107" customHeight="1" spans="1:261">
      <c r="A21" s="13">
        <v>16</v>
      </c>
      <c r="B21" s="14" t="s">
        <v>38</v>
      </c>
      <c r="C21" s="15">
        <v>16</v>
      </c>
      <c r="D21" s="15">
        <v>1080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0" t="s">
        <v>21</v>
      </c>
      <c r="L21" s="10" t="s">
        <v>21</v>
      </c>
      <c r="M21" s="10" t="s">
        <v>21</v>
      </c>
      <c r="N21" s="10" t="s">
        <v>21</v>
      </c>
      <c r="O21" s="13">
        <f t="shared" si="0"/>
        <v>324000</v>
      </c>
      <c r="P21" s="13">
        <f t="shared" si="1"/>
        <v>0</v>
      </c>
      <c r="Q21" s="13">
        <f t="shared" si="2"/>
        <v>324000</v>
      </c>
      <c r="R21" s="28">
        <f t="shared" si="4"/>
        <v>14.839</v>
      </c>
      <c r="S21" s="33" t="s">
        <v>39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</row>
    <row r="22" s="1" customFormat="1" ht="75" customHeight="1" spans="1:261">
      <c r="A22" s="13">
        <v>17</v>
      </c>
      <c r="B22" s="14" t="s">
        <v>40</v>
      </c>
      <c r="C22" s="15">
        <v>2</v>
      </c>
      <c r="D22" s="15">
        <v>120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0" t="s">
        <v>21</v>
      </c>
      <c r="L22" s="10" t="s">
        <v>21</v>
      </c>
      <c r="M22" s="10" t="s">
        <v>21</v>
      </c>
      <c r="N22" s="10" t="s">
        <v>21</v>
      </c>
      <c r="O22" s="13">
        <f t="shared" si="0"/>
        <v>36000</v>
      </c>
      <c r="P22" s="13">
        <f t="shared" si="1"/>
        <v>0</v>
      </c>
      <c r="Q22" s="13">
        <f t="shared" si="2"/>
        <v>36000</v>
      </c>
      <c r="R22" s="28">
        <f t="shared" si="4"/>
        <v>1.648</v>
      </c>
      <c r="S22" s="34" t="s">
        <v>37</v>
      </c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</row>
    <row r="23" s="2" customFormat="1" ht="20.25" spans="1:19">
      <c r="A23" s="10" t="s">
        <v>41</v>
      </c>
      <c r="B23" s="10" t="s">
        <v>42</v>
      </c>
      <c r="C23" s="10">
        <f>SUM(C24:C33)</f>
        <v>55</v>
      </c>
      <c r="D23" s="10">
        <f>SUM(D24:D33)</f>
        <v>7200</v>
      </c>
      <c r="E23" s="10">
        <f>SUM(E24:E32)</f>
        <v>7</v>
      </c>
      <c r="F23" s="10">
        <f>SUM(F24:F32)</f>
        <v>49</v>
      </c>
      <c r="G23" s="10">
        <f>SUM(G24:G32)</f>
        <v>1</v>
      </c>
      <c r="H23" s="10">
        <f>SUM(H24:H32)</f>
        <v>520</v>
      </c>
      <c r="I23" s="10">
        <v>0</v>
      </c>
      <c r="J23" s="10">
        <v>0</v>
      </c>
      <c r="K23" s="10" t="s">
        <v>21</v>
      </c>
      <c r="L23" s="10" t="s">
        <v>21</v>
      </c>
      <c r="M23" s="10" t="s">
        <v>21</v>
      </c>
      <c r="N23" s="10" t="s">
        <v>21</v>
      </c>
      <c r="O23" s="10">
        <f t="shared" si="0"/>
        <v>2316000</v>
      </c>
      <c r="P23" s="10">
        <f t="shared" si="1"/>
        <v>2940</v>
      </c>
      <c r="Q23" s="10">
        <f t="shared" si="2"/>
        <v>2318940</v>
      </c>
      <c r="R23" s="28">
        <v>106.202</v>
      </c>
      <c r="S23" s="11"/>
    </row>
    <row r="24" s="1" customFormat="1" ht="20.25" spans="1:261">
      <c r="A24" s="13">
        <v>1</v>
      </c>
      <c r="B24" s="16" t="s">
        <v>43</v>
      </c>
      <c r="C24" s="15">
        <v>7</v>
      </c>
      <c r="D24" s="15">
        <v>840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0" t="s">
        <v>21</v>
      </c>
      <c r="L24" s="10" t="s">
        <v>21</v>
      </c>
      <c r="M24" s="10" t="s">
        <v>21</v>
      </c>
      <c r="N24" s="10" t="s">
        <v>21</v>
      </c>
      <c r="O24" s="13">
        <f t="shared" si="0"/>
        <v>252000</v>
      </c>
      <c r="P24" s="13">
        <f t="shared" si="1"/>
        <v>0</v>
      </c>
      <c r="Q24" s="13">
        <f t="shared" si="2"/>
        <v>252000</v>
      </c>
      <c r="R24" s="28">
        <f t="shared" si="4"/>
        <v>11.541</v>
      </c>
      <c r="S24" s="15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</row>
    <row r="25" s="1" customFormat="1" ht="20.25" spans="1:261">
      <c r="A25" s="13">
        <v>2</v>
      </c>
      <c r="B25" s="16" t="s">
        <v>44</v>
      </c>
      <c r="C25" s="15">
        <v>6</v>
      </c>
      <c r="D25" s="15">
        <v>720</v>
      </c>
      <c r="E25" s="15">
        <v>7</v>
      </c>
      <c r="F25" s="15">
        <v>49</v>
      </c>
      <c r="G25" s="13">
        <v>0</v>
      </c>
      <c r="H25" s="13">
        <v>0</v>
      </c>
      <c r="I25" s="13">
        <v>0</v>
      </c>
      <c r="J25" s="13">
        <v>0</v>
      </c>
      <c r="K25" s="10" t="s">
        <v>21</v>
      </c>
      <c r="L25" s="10" t="s">
        <v>21</v>
      </c>
      <c r="M25" s="10" t="s">
        <v>21</v>
      </c>
      <c r="N25" s="10" t="s">
        <v>21</v>
      </c>
      <c r="O25" s="13">
        <f t="shared" si="0"/>
        <v>216000</v>
      </c>
      <c r="P25" s="13">
        <f t="shared" si="1"/>
        <v>2940</v>
      </c>
      <c r="Q25" s="13">
        <f t="shared" si="2"/>
        <v>218940</v>
      </c>
      <c r="R25" s="28">
        <f t="shared" si="4"/>
        <v>10.027</v>
      </c>
      <c r="S25" s="32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</row>
    <row r="26" s="1" customFormat="1" ht="20.25" spans="1:261">
      <c r="A26" s="13">
        <v>3</v>
      </c>
      <c r="B26" s="16" t="s">
        <v>45</v>
      </c>
      <c r="C26" s="15">
        <v>5</v>
      </c>
      <c r="D26" s="15">
        <v>600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0" t="s">
        <v>21</v>
      </c>
      <c r="L26" s="10" t="s">
        <v>21</v>
      </c>
      <c r="M26" s="10" t="s">
        <v>21</v>
      </c>
      <c r="N26" s="10" t="s">
        <v>21</v>
      </c>
      <c r="O26" s="13">
        <f t="shared" si="0"/>
        <v>180000</v>
      </c>
      <c r="P26" s="13">
        <f t="shared" si="1"/>
        <v>0</v>
      </c>
      <c r="Q26" s="13">
        <f t="shared" si="2"/>
        <v>180000</v>
      </c>
      <c r="R26" s="28">
        <f t="shared" si="4"/>
        <v>8.244</v>
      </c>
      <c r="S26" s="15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</row>
    <row r="27" s="1" customFormat="1" ht="20.25" spans="1:261">
      <c r="A27" s="13">
        <v>4</v>
      </c>
      <c r="B27" s="16" t="s">
        <v>46</v>
      </c>
      <c r="C27" s="15">
        <v>24</v>
      </c>
      <c r="D27" s="15">
        <v>2400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0" t="s">
        <v>21</v>
      </c>
      <c r="L27" s="10" t="s">
        <v>21</v>
      </c>
      <c r="M27" s="10" t="s">
        <v>21</v>
      </c>
      <c r="N27" s="10" t="s">
        <v>21</v>
      </c>
      <c r="O27" s="13">
        <f t="shared" si="0"/>
        <v>720000</v>
      </c>
      <c r="P27" s="13">
        <f t="shared" si="1"/>
        <v>0</v>
      </c>
      <c r="Q27" s="13">
        <f t="shared" si="2"/>
        <v>720000</v>
      </c>
      <c r="R27" s="28">
        <f t="shared" si="4"/>
        <v>32.976</v>
      </c>
      <c r="S27" s="32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</row>
    <row r="28" s="1" customFormat="1" ht="40.5" spans="1:261">
      <c r="A28" s="13">
        <v>5</v>
      </c>
      <c r="B28" s="16" t="s">
        <v>30</v>
      </c>
      <c r="C28" s="15">
        <v>7</v>
      </c>
      <c r="D28" s="15">
        <v>2040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0" t="s">
        <v>21</v>
      </c>
      <c r="L28" s="10" t="s">
        <v>21</v>
      </c>
      <c r="M28" s="10" t="s">
        <v>21</v>
      </c>
      <c r="N28" s="10" t="s">
        <v>21</v>
      </c>
      <c r="O28" s="13">
        <f t="shared" si="0"/>
        <v>612000</v>
      </c>
      <c r="P28" s="13">
        <f t="shared" si="1"/>
        <v>0</v>
      </c>
      <c r="Q28" s="13">
        <f t="shared" si="2"/>
        <v>612000</v>
      </c>
      <c r="R28" s="28">
        <f t="shared" si="4"/>
        <v>28.029</v>
      </c>
      <c r="S28" s="32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</row>
    <row r="29" s="1" customFormat="1" ht="20.25" spans="1:261">
      <c r="A29" s="13">
        <v>6</v>
      </c>
      <c r="B29" s="16" t="s">
        <v>47</v>
      </c>
      <c r="C29" s="15">
        <v>1</v>
      </c>
      <c r="D29" s="15">
        <v>120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0" t="s">
        <v>21</v>
      </c>
      <c r="L29" s="10" t="s">
        <v>21</v>
      </c>
      <c r="M29" s="10" t="s">
        <v>21</v>
      </c>
      <c r="N29" s="10" t="s">
        <v>21</v>
      </c>
      <c r="O29" s="13">
        <f t="shared" si="0"/>
        <v>36000</v>
      </c>
      <c r="P29" s="13">
        <f t="shared" si="1"/>
        <v>0</v>
      </c>
      <c r="Q29" s="13">
        <f t="shared" si="2"/>
        <v>36000</v>
      </c>
      <c r="R29" s="28">
        <f t="shared" si="4"/>
        <v>1.648</v>
      </c>
      <c r="S29" s="32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</row>
    <row r="30" s="1" customFormat="1" ht="20.25" spans="1:261">
      <c r="A30" s="13">
        <v>7</v>
      </c>
      <c r="B30" s="16" t="s">
        <v>48</v>
      </c>
      <c r="C30" s="15">
        <v>0</v>
      </c>
      <c r="D30" s="15">
        <v>0</v>
      </c>
      <c r="E30" s="13">
        <v>0</v>
      </c>
      <c r="F30" s="13">
        <v>0</v>
      </c>
      <c r="G30" s="15">
        <v>1</v>
      </c>
      <c r="H30" s="15">
        <v>520</v>
      </c>
      <c r="I30" s="13">
        <v>0</v>
      </c>
      <c r="J30" s="13">
        <v>0</v>
      </c>
      <c r="K30" s="10" t="s">
        <v>21</v>
      </c>
      <c r="L30" s="10" t="s">
        <v>21</v>
      </c>
      <c r="M30" s="10" t="s">
        <v>21</v>
      </c>
      <c r="N30" s="10" t="s">
        <v>21</v>
      </c>
      <c r="O30" s="13">
        <f t="shared" si="0"/>
        <v>156000</v>
      </c>
      <c r="P30" s="13">
        <f t="shared" si="1"/>
        <v>0</v>
      </c>
      <c r="Q30" s="13">
        <f t="shared" si="2"/>
        <v>156000</v>
      </c>
      <c r="R30" s="28">
        <f t="shared" si="4"/>
        <v>7.144</v>
      </c>
      <c r="S30" s="15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</row>
    <row r="31" s="1" customFormat="1" ht="20.25" spans="1:261">
      <c r="A31" s="13">
        <v>8</v>
      </c>
      <c r="B31" s="16" t="s">
        <v>49</v>
      </c>
      <c r="C31" s="15">
        <v>2</v>
      </c>
      <c r="D31" s="15">
        <v>240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0" t="s">
        <v>21</v>
      </c>
      <c r="L31" s="10" t="s">
        <v>21</v>
      </c>
      <c r="M31" s="10" t="s">
        <v>21</v>
      </c>
      <c r="N31" s="10" t="s">
        <v>21</v>
      </c>
      <c r="O31" s="13">
        <f t="shared" si="0"/>
        <v>72000</v>
      </c>
      <c r="P31" s="13">
        <f t="shared" si="1"/>
        <v>0</v>
      </c>
      <c r="Q31" s="13">
        <f t="shared" si="2"/>
        <v>72000</v>
      </c>
      <c r="R31" s="28">
        <f t="shared" si="4"/>
        <v>3.297</v>
      </c>
      <c r="S31" s="32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</row>
    <row r="32" s="1" customFormat="1" ht="20.25" spans="1:261">
      <c r="A32" s="13">
        <v>9</v>
      </c>
      <c r="B32" s="16" t="s">
        <v>50</v>
      </c>
      <c r="C32" s="15">
        <v>1</v>
      </c>
      <c r="D32" s="15">
        <v>120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0" t="s">
        <v>21</v>
      </c>
      <c r="L32" s="10" t="s">
        <v>21</v>
      </c>
      <c r="M32" s="10" t="s">
        <v>21</v>
      </c>
      <c r="N32" s="10" t="s">
        <v>21</v>
      </c>
      <c r="O32" s="13">
        <f t="shared" si="0"/>
        <v>36000</v>
      </c>
      <c r="P32" s="13">
        <f t="shared" si="1"/>
        <v>0</v>
      </c>
      <c r="Q32" s="13">
        <f t="shared" si="2"/>
        <v>36000</v>
      </c>
      <c r="R32" s="28">
        <f t="shared" si="4"/>
        <v>1.648</v>
      </c>
      <c r="S32" s="15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</row>
    <row r="33" s="1" customFormat="1" ht="20.25" spans="1:261">
      <c r="A33" s="13">
        <v>10</v>
      </c>
      <c r="B33" s="16" t="s">
        <v>31</v>
      </c>
      <c r="C33" s="15">
        <v>2</v>
      </c>
      <c r="D33" s="15">
        <v>120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0" t="s">
        <v>21</v>
      </c>
      <c r="L33" s="10" t="s">
        <v>21</v>
      </c>
      <c r="M33" s="10" t="s">
        <v>21</v>
      </c>
      <c r="N33" s="10" t="s">
        <v>21</v>
      </c>
      <c r="O33" s="13">
        <f t="shared" si="0"/>
        <v>36000</v>
      </c>
      <c r="P33" s="13">
        <f t="shared" si="1"/>
        <v>0</v>
      </c>
      <c r="Q33" s="13">
        <f t="shared" si="2"/>
        <v>36000</v>
      </c>
      <c r="R33" s="28">
        <f t="shared" si="4"/>
        <v>1.648</v>
      </c>
      <c r="S33" s="15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</row>
    <row r="34" s="2" customFormat="1" ht="20.25" spans="1:19">
      <c r="A34" s="10" t="s">
        <v>51</v>
      </c>
      <c r="B34" s="10" t="s">
        <v>52</v>
      </c>
      <c r="C34" s="10">
        <f>SUM(C35:C41)</f>
        <v>17</v>
      </c>
      <c r="D34" s="10">
        <f>SUM(D35:D41)</f>
        <v>2080</v>
      </c>
      <c r="E34" s="10">
        <f>SUM(E35:E40)</f>
        <v>0</v>
      </c>
      <c r="F34" s="10">
        <f>SUM(F35:F40)</f>
        <v>0</v>
      </c>
      <c r="G34" s="10">
        <f>SUM(G35:G40)</f>
        <v>0</v>
      </c>
      <c r="H34" s="10">
        <f>SUM(H35:H40)</f>
        <v>0</v>
      </c>
      <c r="I34" s="10">
        <v>0</v>
      </c>
      <c r="J34" s="10">
        <v>0</v>
      </c>
      <c r="K34" s="10" t="s">
        <v>21</v>
      </c>
      <c r="L34" s="10" t="s">
        <v>21</v>
      </c>
      <c r="M34" s="10" t="s">
        <v>21</v>
      </c>
      <c r="N34" s="10" t="s">
        <v>21</v>
      </c>
      <c r="O34" s="10">
        <f t="shared" si="0"/>
        <v>624000</v>
      </c>
      <c r="P34" s="10">
        <f t="shared" si="1"/>
        <v>0</v>
      </c>
      <c r="Q34" s="10">
        <f t="shared" si="2"/>
        <v>624000</v>
      </c>
      <c r="R34" s="28">
        <v>28.576</v>
      </c>
      <c r="S34" s="11"/>
    </row>
    <row r="35" s="1" customFormat="1" ht="20.25" spans="1:261">
      <c r="A35" s="13">
        <v>1</v>
      </c>
      <c r="B35" s="16" t="s">
        <v>53</v>
      </c>
      <c r="C35" s="15">
        <v>1</v>
      </c>
      <c r="D35" s="17">
        <v>120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0" t="s">
        <v>21</v>
      </c>
      <c r="L35" s="10" t="s">
        <v>21</v>
      </c>
      <c r="M35" s="10" t="s">
        <v>21</v>
      </c>
      <c r="N35" s="10" t="s">
        <v>21</v>
      </c>
      <c r="O35" s="13">
        <f t="shared" ref="O35:O53" si="5">D35*300+H35*300+J35*300</f>
        <v>36000</v>
      </c>
      <c r="P35" s="13">
        <f t="shared" ref="P35:P53" si="6">F35*60</f>
        <v>0</v>
      </c>
      <c r="Q35" s="13">
        <f t="shared" ref="Q35:Q53" si="7">O35+P35</f>
        <v>36000</v>
      </c>
      <c r="R35" s="28">
        <f>TRUNC(Q35*0.458/10000,3)</f>
        <v>1.648</v>
      </c>
      <c r="S35" s="15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</row>
    <row r="36" s="1" customFormat="1" ht="20.25" spans="1:261">
      <c r="A36" s="13">
        <v>2</v>
      </c>
      <c r="B36" s="16" t="s">
        <v>34</v>
      </c>
      <c r="C36" s="15">
        <v>4</v>
      </c>
      <c r="D36" s="17">
        <v>480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0" t="s">
        <v>21</v>
      </c>
      <c r="L36" s="10" t="s">
        <v>21</v>
      </c>
      <c r="M36" s="10" t="s">
        <v>21</v>
      </c>
      <c r="N36" s="10" t="s">
        <v>21</v>
      </c>
      <c r="O36" s="13">
        <f t="shared" si="5"/>
        <v>144000</v>
      </c>
      <c r="P36" s="13">
        <f t="shared" si="6"/>
        <v>0</v>
      </c>
      <c r="Q36" s="13">
        <f t="shared" si="7"/>
        <v>144000</v>
      </c>
      <c r="R36" s="28">
        <f t="shared" ref="R36:R67" si="8">TRUNC(Q36*0.458/10000,3)</f>
        <v>6.595</v>
      </c>
      <c r="S36" s="15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</row>
    <row r="37" s="1" customFormat="1" ht="20.25" spans="1:261">
      <c r="A37" s="13">
        <v>3</v>
      </c>
      <c r="B37" s="16" t="s">
        <v>54</v>
      </c>
      <c r="C37" s="15">
        <v>4</v>
      </c>
      <c r="D37" s="17">
        <v>480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0" t="s">
        <v>21</v>
      </c>
      <c r="L37" s="10" t="s">
        <v>21</v>
      </c>
      <c r="M37" s="10" t="s">
        <v>21</v>
      </c>
      <c r="N37" s="10" t="s">
        <v>21</v>
      </c>
      <c r="O37" s="13">
        <f t="shared" si="5"/>
        <v>144000</v>
      </c>
      <c r="P37" s="13">
        <f t="shared" si="6"/>
        <v>0</v>
      </c>
      <c r="Q37" s="13">
        <f t="shared" si="7"/>
        <v>144000</v>
      </c>
      <c r="R37" s="28">
        <f t="shared" si="8"/>
        <v>6.595</v>
      </c>
      <c r="S37" s="15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</row>
    <row r="38" s="1" customFormat="1" ht="20.25" spans="1:261">
      <c r="A38" s="13">
        <v>4</v>
      </c>
      <c r="B38" s="16" t="s">
        <v>55</v>
      </c>
      <c r="C38" s="15">
        <v>3</v>
      </c>
      <c r="D38" s="17">
        <v>360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0" t="s">
        <v>21</v>
      </c>
      <c r="L38" s="10" t="s">
        <v>21</v>
      </c>
      <c r="M38" s="10" t="s">
        <v>21</v>
      </c>
      <c r="N38" s="10" t="s">
        <v>21</v>
      </c>
      <c r="O38" s="13">
        <f t="shared" si="5"/>
        <v>108000</v>
      </c>
      <c r="P38" s="13">
        <f t="shared" si="6"/>
        <v>0</v>
      </c>
      <c r="Q38" s="13">
        <f t="shared" si="7"/>
        <v>108000</v>
      </c>
      <c r="R38" s="28">
        <f t="shared" si="8"/>
        <v>4.946</v>
      </c>
      <c r="S38" s="1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</row>
    <row r="39" s="1" customFormat="1" ht="20.25" spans="1:261">
      <c r="A39" s="13">
        <v>5</v>
      </c>
      <c r="B39" s="14" t="s">
        <v>56</v>
      </c>
      <c r="C39" s="18">
        <v>1</v>
      </c>
      <c r="D39" s="19">
        <v>120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0" t="s">
        <v>21</v>
      </c>
      <c r="L39" s="10" t="s">
        <v>21</v>
      </c>
      <c r="M39" s="10" t="s">
        <v>21</v>
      </c>
      <c r="N39" s="10" t="s">
        <v>21</v>
      </c>
      <c r="O39" s="13">
        <f t="shared" si="5"/>
        <v>36000</v>
      </c>
      <c r="P39" s="13">
        <f t="shared" si="6"/>
        <v>0</v>
      </c>
      <c r="Q39" s="13">
        <f t="shared" si="7"/>
        <v>36000</v>
      </c>
      <c r="R39" s="28">
        <f t="shared" si="8"/>
        <v>1.648</v>
      </c>
      <c r="S39" s="15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</row>
    <row r="40" s="1" customFormat="1" ht="20.25" spans="1:261">
      <c r="A40" s="13">
        <v>6</v>
      </c>
      <c r="B40" s="14" t="s">
        <v>57</v>
      </c>
      <c r="C40" s="18">
        <v>3</v>
      </c>
      <c r="D40" s="19">
        <v>360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0" t="s">
        <v>21</v>
      </c>
      <c r="L40" s="10" t="s">
        <v>21</v>
      </c>
      <c r="M40" s="10" t="s">
        <v>21</v>
      </c>
      <c r="N40" s="10" t="s">
        <v>21</v>
      </c>
      <c r="O40" s="13">
        <f t="shared" si="5"/>
        <v>108000</v>
      </c>
      <c r="P40" s="13">
        <f t="shared" si="6"/>
        <v>0</v>
      </c>
      <c r="Q40" s="13">
        <f t="shared" si="7"/>
        <v>108000</v>
      </c>
      <c r="R40" s="28">
        <f t="shared" si="8"/>
        <v>4.946</v>
      </c>
      <c r="S40" s="15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</row>
    <row r="41" s="1" customFormat="1" ht="40.5" spans="1:261">
      <c r="A41" s="13">
        <v>7</v>
      </c>
      <c r="B41" s="14" t="s">
        <v>58</v>
      </c>
      <c r="C41" s="18">
        <v>1</v>
      </c>
      <c r="D41" s="19">
        <v>160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0" t="s">
        <v>21</v>
      </c>
      <c r="L41" s="10" t="s">
        <v>21</v>
      </c>
      <c r="M41" s="10" t="s">
        <v>21</v>
      </c>
      <c r="N41" s="10" t="s">
        <v>21</v>
      </c>
      <c r="O41" s="13">
        <f t="shared" si="5"/>
        <v>48000</v>
      </c>
      <c r="P41" s="13">
        <f t="shared" si="6"/>
        <v>0</v>
      </c>
      <c r="Q41" s="13">
        <f t="shared" si="7"/>
        <v>48000</v>
      </c>
      <c r="R41" s="28">
        <f t="shared" si="8"/>
        <v>2.198</v>
      </c>
      <c r="S41" s="34" t="s">
        <v>37</v>
      </c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</row>
    <row r="42" s="2" customFormat="1" ht="20.25" spans="1:19">
      <c r="A42" s="10" t="s">
        <v>59</v>
      </c>
      <c r="B42" s="10" t="s">
        <v>60</v>
      </c>
      <c r="C42" s="10">
        <f t="shared" ref="C42:H42" si="9">SUM(C43:C54)</f>
        <v>56</v>
      </c>
      <c r="D42" s="10">
        <f t="shared" si="9"/>
        <v>6760</v>
      </c>
      <c r="E42" s="10">
        <f t="shared" si="9"/>
        <v>2</v>
      </c>
      <c r="F42" s="10">
        <f t="shared" si="9"/>
        <v>14</v>
      </c>
      <c r="G42" s="10">
        <f t="shared" si="9"/>
        <v>3</v>
      </c>
      <c r="H42" s="10">
        <f t="shared" si="9"/>
        <v>1440</v>
      </c>
      <c r="I42" s="10">
        <v>0</v>
      </c>
      <c r="J42" s="10">
        <v>0</v>
      </c>
      <c r="K42" s="10" t="s">
        <v>21</v>
      </c>
      <c r="L42" s="10" t="s">
        <v>21</v>
      </c>
      <c r="M42" s="10" t="s">
        <v>21</v>
      </c>
      <c r="N42" s="10" t="s">
        <v>21</v>
      </c>
      <c r="O42" s="10">
        <f t="shared" si="5"/>
        <v>2460000</v>
      </c>
      <c r="P42" s="10">
        <f t="shared" si="6"/>
        <v>840</v>
      </c>
      <c r="Q42" s="10">
        <f t="shared" si="7"/>
        <v>2460840</v>
      </c>
      <c r="R42" s="28">
        <v>112.702</v>
      </c>
      <c r="S42" s="11"/>
    </row>
    <row r="43" s="1" customFormat="1" ht="20.25" spans="1:261">
      <c r="A43" s="13">
        <v>1</v>
      </c>
      <c r="B43" s="20" t="s">
        <v>61</v>
      </c>
      <c r="C43" s="15">
        <v>4</v>
      </c>
      <c r="D43" s="21">
        <v>240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0" t="s">
        <v>21</v>
      </c>
      <c r="L43" s="10" t="s">
        <v>21</v>
      </c>
      <c r="M43" s="10" t="s">
        <v>21</v>
      </c>
      <c r="N43" s="10" t="s">
        <v>21</v>
      </c>
      <c r="O43" s="13">
        <f t="shared" si="5"/>
        <v>72000</v>
      </c>
      <c r="P43" s="13">
        <f t="shared" si="6"/>
        <v>0</v>
      </c>
      <c r="Q43" s="13">
        <f t="shared" si="7"/>
        <v>72000</v>
      </c>
      <c r="R43" s="28">
        <f t="shared" si="8"/>
        <v>3.297</v>
      </c>
      <c r="S43" s="15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</row>
    <row r="44" s="1" customFormat="1" ht="20.25" spans="1:261">
      <c r="A44" s="13">
        <v>2</v>
      </c>
      <c r="B44" s="20" t="s">
        <v>44</v>
      </c>
      <c r="C44" s="15">
        <v>3</v>
      </c>
      <c r="D44" s="21">
        <v>360</v>
      </c>
      <c r="E44" s="13">
        <v>2</v>
      </c>
      <c r="F44" s="13">
        <v>14</v>
      </c>
      <c r="G44" s="15">
        <v>1</v>
      </c>
      <c r="H44" s="15">
        <v>480</v>
      </c>
      <c r="I44" s="13">
        <v>0</v>
      </c>
      <c r="J44" s="13">
        <v>0</v>
      </c>
      <c r="K44" s="10" t="s">
        <v>21</v>
      </c>
      <c r="L44" s="10" t="s">
        <v>21</v>
      </c>
      <c r="M44" s="10" t="s">
        <v>21</v>
      </c>
      <c r="N44" s="10" t="s">
        <v>21</v>
      </c>
      <c r="O44" s="13">
        <f t="shared" si="5"/>
        <v>252000</v>
      </c>
      <c r="P44" s="13">
        <f t="shared" si="6"/>
        <v>840</v>
      </c>
      <c r="Q44" s="13">
        <f t="shared" si="7"/>
        <v>252840</v>
      </c>
      <c r="R44" s="28">
        <f t="shared" si="8"/>
        <v>11.58</v>
      </c>
      <c r="S44" s="15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</row>
    <row r="45" s="1" customFormat="1" ht="20.25" spans="1:261">
      <c r="A45" s="13">
        <v>3</v>
      </c>
      <c r="B45" s="20" t="s">
        <v>62</v>
      </c>
      <c r="C45" s="15">
        <v>2</v>
      </c>
      <c r="D45" s="21">
        <v>240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0" t="s">
        <v>21</v>
      </c>
      <c r="L45" s="10" t="s">
        <v>21</v>
      </c>
      <c r="M45" s="10" t="s">
        <v>21</v>
      </c>
      <c r="N45" s="10" t="s">
        <v>21</v>
      </c>
      <c r="O45" s="13">
        <f t="shared" si="5"/>
        <v>72000</v>
      </c>
      <c r="P45" s="13">
        <f t="shared" si="6"/>
        <v>0</v>
      </c>
      <c r="Q45" s="13">
        <f t="shared" si="7"/>
        <v>72000</v>
      </c>
      <c r="R45" s="28">
        <f t="shared" si="8"/>
        <v>3.297</v>
      </c>
      <c r="S45" s="15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</row>
    <row r="46" s="1" customFormat="1" ht="20.25" spans="1:261">
      <c r="A46" s="13">
        <v>4</v>
      </c>
      <c r="B46" s="20" t="s">
        <v>45</v>
      </c>
      <c r="C46" s="15">
        <v>5</v>
      </c>
      <c r="D46" s="21">
        <v>600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0" t="s">
        <v>21</v>
      </c>
      <c r="L46" s="10" t="s">
        <v>21</v>
      </c>
      <c r="M46" s="10" t="s">
        <v>21</v>
      </c>
      <c r="N46" s="10" t="s">
        <v>21</v>
      </c>
      <c r="O46" s="13">
        <f t="shared" si="5"/>
        <v>180000</v>
      </c>
      <c r="P46" s="13">
        <f t="shared" si="6"/>
        <v>0</v>
      </c>
      <c r="Q46" s="13">
        <f t="shared" si="7"/>
        <v>180000</v>
      </c>
      <c r="R46" s="28">
        <f t="shared" si="8"/>
        <v>8.244</v>
      </c>
      <c r="S46" s="15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</row>
    <row r="47" s="1" customFormat="1" ht="20.25" spans="1:261">
      <c r="A47" s="13">
        <v>5</v>
      </c>
      <c r="B47" s="20" t="s">
        <v>63</v>
      </c>
      <c r="C47" s="15">
        <v>4</v>
      </c>
      <c r="D47" s="21">
        <v>600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0" t="s">
        <v>21</v>
      </c>
      <c r="L47" s="10" t="s">
        <v>21</v>
      </c>
      <c r="M47" s="10" t="s">
        <v>21</v>
      </c>
      <c r="N47" s="10" t="s">
        <v>21</v>
      </c>
      <c r="O47" s="13">
        <f t="shared" si="5"/>
        <v>180000</v>
      </c>
      <c r="P47" s="13">
        <f t="shared" si="6"/>
        <v>0</v>
      </c>
      <c r="Q47" s="13">
        <f t="shared" si="7"/>
        <v>180000</v>
      </c>
      <c r="R47" s="28">
        <f t="shared" si="8"/>
        <v>8.244</v>
      </c>
      <c r="S47" s="15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  <c r="IX47" s="30"/>
      <c r="IY47" s="30"/>
      <c r="IZ47" s="30"/>
      <c r="JA47" s="30"/>
    </row>
    <row r="48" s="1" customFormat="1" ht="40.5" spans="1:261">
      <c r="A48" s="13">
        <v>6</v>
      </c>
      <c r="B48" s="20" t="s">
        <v>30</v>
      </c>
      <c r="C48" s="15">
        <v>9</v>
      </c>
      <c r="D48" s="21">
        <v>1080</v>
      </c>
      <c r="E48" s="13">
        <v>0</v>
      </c>
      <c r="F48" s="13">
        <v>0</v>
      </c>
      <c r="G48" s="15">
        <v>1</v>
      </c>
      <c r="H48" s="15">
        <v>480</v>
      </c>
      <c r="I48" s="13">
        <v>0</v>
      </c>
      <c r="J48" s="13">
        <v>0</v>
      </c>
      <c r="K48" s="10" t="s">
        <v>21</v>
      </c>
      <c r="L48" s="10" t="s">
        <v>21</v>
      </c>
      <c r="M48" s="10" t="s">
        <v>21</v>
      </c>
      <c r="N48" s="10" t="s">
        <v>21</v>
      </c>
      <c r="O48" s="13">
        <f t="shared" si="5"/>
        <v>468000</v>
      </c>
      <c r="P48" s="13">
        <f t="shared" si="6"/>
        <v>0</v>
      </c>
      <c r="Q48" s="13">
        <f t="shared" si="7"/>
        <v>468000</v>
      </c>
      <c r="R48" s="28">
        <f t="shared" si="8"/>
        <v>21.434</v>
      </c>
      <c r="S48" s="15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</row>
    <row r="49" s="1" customFormat="1" ht="20.25" spans="1:261">
      <c r="A49" s="13">
        <v>7</v>
      </c>
      <c r="B49" s="20" t="s">
        <v>64</v>
      </c>
      <c r="C49" s="15">
        <v>15</v>
      </c>
      <c r="D49" s="21">
        <v>2040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0" t="s">
        <v>21</v>
      </c>
      <c r="L49" s="10" t="s">
        <v>21</v>
      </c>
      <c r="M49" s="10" t="s">
        <v>21</v>
      </c>
      <c r="N49" s="10" t="s">
        <v>21</v>
      </c>
      <c r="O49" s="13">
        <f t="shared" si="5"/>
        <v>612000</v>
      </c>
      <c r="P49" s="13">
        <f t="shared" si="6"/>
        <v>0</v>
      </c>
      <c r="Q49" s="13">
        <f t="shared" si="7"/>
        <v>612000</v>
      </c>
      <c r="R49" s="28">
        <f t="shared" si="8"/>
        <v>28.029</v>
      </c>
      <c r="S49" s="15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</row>
    <row r="50" s="1" customFormat="1" ht="20.25" spans="1:261">
      <c r="A50" s="13">
        <v>8</v>
      </c>
      <c r="B50" s="20" t="s">
        <v>65</v>
      </c>
      <c r="C50" s="15">
        <v>2</v>
      </c>
      <c r="D50" s="21">
        <v>240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0" t="s">
        <v>21</v>
      </c>
      <c r="L50" s="10" t="s">
        <v>21</v>
      </c>
      <c r="M50" s="10" t="s">
        <v>21</v>
      </c>
      <c r="N50" s="10" t="s">
        <v>21</v>
      </c>
      <c r="O50" s="13">
        <f t="shared" si="5"/>
        <v>72000</v>
      </c>
      <c r="P50" s="13">
        <f t="shared" si="6"/>
        <v>0</v>
      </c>
      <c r="Q50" s="13">
        <f t="shared" si="7"/>
        <v>72000</v>
      </c>
      <c r="R50" s="28">
        <f t="shared" si="8"/>
        <v>3.297</v>
      </c>
      <c r="S50" s="15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  <c r="IX50" s="30"/>
      <c r="IY50" s="30"/>
      <c r="IZ50" s="30"/>
      <c r="JA50" s="30"/>
    </row>
    <row r="51" s="1" customFormat="1" ht="20.25" spans="1:261">
      <c r="A51" s="13">
        <v>9</v>
      </c>
      <c r="B51" s="20" t="s">
        <v>49</v>
      </c>
      <c r="C51" s="15">
        <v>3</v>
      </c>
      <c r="D51" s="21">
        <v>360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0" t="s">
        <v>21</v>
      </c>
      <c r="L51" s="10" t="s">
        <v>21</v>
      </c>
      <c r="M51" s="10" t="s">
        <v>21</v>
      </c>
      <c r="N51" s="10" t="s">
        <v>21</v>
      </c>
      <c r="O51" s="13">
        <f t="shared" si="5"/>
        <v>108000</v>
      </c>
      <c r="P51" s="13">
        <f t="shared" si="6"/>
        <v>0</v>
      </c>
      <c r="Q51" s="13">
        <f t="shared" si="7"/>
        <v>108000</v>
      </c>
      <c r="R51" s="28">
        <f t="shared" si="8"/>
        <v>4.946</v>
      </c>
      <c r="S51" s="15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</row>
    <row r="52" s="1" customFormat="1" ht="20.25" spans="1:261">
      <c r="A52" s="13">
        <v>10</v>
      </c>
      <c r="B52" s="20" t="s">
        <v>66</v>
      </c>
      <c r="C52" s="15">
        <v>8</v>
      </c>
      <c r="D52" s="21">
        <v>920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0" t="s">
        <v>21</v>
      </c>
      <c r="L52" s="10" t="s">
        <v>21</v>
      </c>
      <c r="M52" s="10" t="s">
        <v>21</v>
      </c>
      <c r="N52" s="10" t="s">
        <v>21</v>
      </c>
      <c r="O52" s="13">
        <f t="shared" si="5"/>
        <v>276000</v>
      </c>
      <c r="P52" s="13">
        <f t="shared" si="6"/>
        <v>0</v>
      </c>
      <c r="Q52" s="13">
        <f t="shared" si="7"/>
        <v>276000</v>
      </c>
      <c r="R52" s="28">
        <f t="shared" si="8"/>
        <v>12.64</v>
      </c>
      <c r="S52" s="15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</row>
    <row r="53" s="1" customFormat="1" ht="20.25" spans="1:261">
      <c r="A53" s="13">
        <v>11</v>
      </c>
      <c r="B53" s="20" t="s">
        <v>67</v>
      </c>
      <c r="C53" s="13">
        <v>0</v>
      </c>
      <c r="D53" s="13">
        <v>0</v>
      </c>
      <c r="E53" s="13">
        <v>0</v>
      </c>
      <c r="F53" s="13">
        <v>0</v>
      </c>
      <c r="G53" s="15">
        <v>1</v>
      </c>
      <c r="H53" s="21">
        <v>480</v>
      </c>
      <c r="I53" s="13">
        <v>0</v>
      </c>
      <c r="J53" s="13">
        <v>0</v>
      </c>
      <c r="K53" s="10" t="s">
        <v>21</v>
      </c>
      <c r="L53" s="10" t="s">
        <v>21</v>
      </c>
      <c r="M53" s="10" t="s">
        <v>21</v>
      </c>
      <c r="N53" s="10" t="s">
        <v>21</v>
      </c>
      <c r="O53" s="13">
        <f t="shared" si="5"/>
        <v>144000</v>
      </c>
      <c r="P53" s="13">
        <f t="shared" si="6"/>
        <v>0</v>
      </c>
      <c r="Q53" s="13">
        <f t="shared" si="7"/>
        <v>144000</v>
      </c>
      <c r="R53" s="28">
        <f t="shared" si="8"/>
        <v>6.595</v>
      </c>
      <c r="S53" s="15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</row>
    <row r="54" s="1" customFormat="1" ht="20.25" spans="1:261">
      <c r="A54" s="13">
        <v>12</v>
      </c>
      <c r="B54" s="22" t="s">
        <v>68</v>
      </c>
      <c r="C54" s="15">
        <v>1</v>
      </c>
      <c r="D54" s="21">
        <v>80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0" t="s">
        <v>21</v>
      </c>
      <c r="L54" s="10" t="s">
        <v>21</v>
      </c>
      <c r="M54" s="10" t="s">
        <v>21</v>
      </c>
      <c r="N54" s="10" t="s">
        <v>21</v>
      </c>
      <c r="O54" s="13">
        <f t="shared" ref="O54:O85" si="10">D54*300+H54*300+J54*300</f>
        <v>24000</v>
      </c>
      <c r="P54" s="13">
        <f t="shared" ref="P54:P85" si="11">F54*60</f>
        <v>0</v>
      </c>
      <c r="Q54" s="13">
        <f t="shared" ref="Q54:Q83" si="12">O54+P54</f>
        <v>24000</v>
      </c>
      <c r="R54" s="28">
        <f t="shared" si="8"/>
        <v>1.099</v>
      </c>
      <c r="S54" s="15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</row>
    <row r="55" s="2" customFormat="1" ht="20.25" spans="1:19">
      <c r="A55" s="10" t="s">
        <v>69</v>
      </c>
      <c r="B55" s="10" t="s">
        <v>70</v>
      </c>
      <c r="C55" s="10">
        <f t="shared" ref="C55:J55" si="13">SUM(C56:C68)</f>
        <v>27</v>
      </c>
      <c r="D55" s="10">
        <f t="shared" si="13"/>
        <v>2835</v>
      </c>
      <c r="E55" s="10">
        <f t="shared" si="13"/>
        <v>7</v>
      </c>
      <c r="F55" s="10">
        <f t="shared" si="13"/>
        <v>49</v>
      </c>
      <c r="G55" s="10">
        <f t="shared" si="13"/>
        <v>1</v>
      </c>
      <c r="H55" s="10">
        <f t="shared" si="13"/>
        <v>360</v>
      </c>
      <c r="I55" s="10">
        <f t="shared" si="13"/>
        <v>1</v>
      </c>
      <c r="J55" s="10">
        <f t="shared" si="13"/>
        <v>300</v>
      </c>
      <c r="K55" s="10" t="s">
        <v>21</v>
      </c>
      <c r="L55" s="10" t="s">
        <v>21</v>
      </c>
      <c r="M55" s="10" t="s">
        <v>21</v>
      </c>
      <c r="N55" s="10" t="s">
        <v>21</v>
      </c>
      <c r="O55" s="10">
        <f t="shared" si="10"/>
        <v>1048500</v>
      </c>
      <c r="P55" s="10">
        <f t="shared" si="11"/>
        <v>2940</v>
      </c>
      <c r="Q55" s="10">
        <f t="shared" si="12"/>
        <v>1051440</v>
      </c>
      <c r="R55" s="28">
        <v>48.151</v>
      </c>
      <c r="S55" s="11"/>
    </row>
    <row r="56" s="1" customFormat="1" ht="20.25" spans="1:261">
      <c r="A56" s="13">
        <v>1</v>
      </c>
      <c r="B56" s="22" t="s">
        <v>49</v>
      </c>
      <c r="C56" s="13">
        <v>5</v>
      </c>
      <c r="D56" s="13">
        <v>600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0" t="s">
        <v>21</v>
      </c>
      <c r="L56" s="10" t="s">
        <v>21</v>
      </c>
      <c r="M56" s="10" t="s">
        <v>21</v>
      </c>
      <c r="N56" s="10" t="s">
        <v>21</v>
      </c>
      <c r="O56" s="13">
        <f t="shared" si="10"/>
        <v>180000</v>
      </c>
      <c r="P56" s="13">
        <f t="shared" si="11"/>
        <v>0</v>
      </c>
      <c r="Q56" s="13">
        <f t="shared" si="12"/>
        <v>180000</v>
      </c>
      <c r="R56" s="28">
        <f t="shared" ref="R56:R68" si="14">TRUNC(Q56*0.458/10000,3)</f>
        <v>8.244</v>
      </c>
      <c r="S56" s="15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</row>
    <row r="57" s="1" customFormat="1" ht="20.25" spans="1:261">
      <c r="A57" s="13">
        <v>2</v>
      </c>
      <c r="B57" s="22" t="s">
        <v>71</v>
      </c>
      <c r="C57" s="15">
        <v>2</v>
      </c>
      <c r="D57" s="15">
        <v>240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0" t="s">
        <v>21</v>
      </c>
      <c r="L57" s="10" t="s">
        <v>21</v>
      </c>
      <c r="M57" s="10" t="s">
        <v>21</v>
      </c>
      <c r="N57" s="10" t="s">
        <v>21</v>
      </c>
      <c r="O57" s="13">
        <f t="shared" si="10"/>
        <v>72000</v>
      </c>
      <c r="P57" s="13">
        <f t="shared" si="11"/>
        <v>0</v>
      </c>
      <c r="Q57" s="13">
        <f t="shared" si="12"/>
        <v>72000</v>
      </c>
      <c r="R57" s="28">
        <f t="shared" si="14"/>
        <v>3.297</v>
      </c>
      <c r="S57" s="15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</row>
    <row r="58" s="1" customFormat="1" ht="20.25" spans="1:261">
      <c r="A58" s="13">
        <v>3</v>
      </c>
      <c r="B58" s="22" t="s">
        <v>72</v>
      </c>
      <c r="C58" s="15">
        <v>4</v>
      </c>
      <c r="D58" s="15">
        <v>600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0" t="s">
        <v>21</v>
      </c>
      <c r="L58" s="10" t="s">
        <v>21</v>
      </c>
      <c r="M58" s="10" t="s">
        <v>21</v>
      </c>
      <c r="N58" s="10" t="s">
        <v>21</v>
      </c>
      <c r="O58" s="13">
        <f t="shared" si="10"/>
        <v>180000</v>
      </c>
      <c r="P58" s="13">
        <f t="shared" si="11"/>
        <v>0</v>
      </c>
      <c r="Q58" s="13">
        <f t="shared" si="12"/>
        <v>180000</v>
      </c>
      <c r="R58" s="28">
        <f t="shared" si="14"/>
        <v>8.244</v>
      </c>
      <c r="S58" s="15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</row>
    <row r="59" s="1" customFormat="1" ht="20.25" spans="1:261">
      <c r="A59" s="13">
        <v>4</v>
      </c>
      <c r="B59" s="22" t="s">
        <v>73</v>
      </c>
      <c r="C59" s="15">
        <v>2</v>
      </c>
      <c r="D59" s="15">
        <v>240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0" t="s">
        <v>21</v>
      </c>
      <c r="L59" s="10" t="s">
        <v>21</v>
      </c>
      <c r="M59" s="10" t="s">
        <v>21</v>
      </c>
      <c r="N59" s="10" t="s">
        <v>21</v>
      </c>
      <c r="O59" s="13">
        <f t="shared" si="10"/>
        <v>72000</v>
      </c>
      <c r="P59" s="13">
        <f t="shared" si="11"/>
        <v>0</v>
      </c>
      <c r="Q59" s="13">
        <f t="shared" si="12"/>
        <v>72000</v>
      </c>
      <c r="R59" s="28">
        <f t="shared" si="14"/>
        <v>3.297</v>
      </c>
      <c r="S59" s="15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</row>
    <row r="60" s="1" customFormat="1" ht="20.25" spans="1:261">
      <c r="A60" s="13">
        <v>5</v>
      </c>
      <c r="B60" s="23" t="s">
        <v>74</v>
      </c>
      <c r="C60" s="15">
        <v>1</v>
      </c>
      <c r="D60" s="15">
        <v>120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0" t="s">
        <v>21</v>
      </c>
      <c r="L60" s="10" t="s">
        <v>21</v>
      </c>
      <c r="M60" s="10" t="s">
        <v>21</v>
      </c>
      <c r="N60" s="10" t="s">
        <v>21</v>
      </c>
      <c r="O60" s="13">
        <f t="shared" si="10"/>
        <v>36000</v>
      </c>
      <c r="P60" s="13">
        <f t="shared" si="11"/>
        <v>0</v>
      </c>
      <c r="Q60" s="13">
        <f t="shared" si="12"/>
        <v>36000</v>
      </c>
      <c r="R60" s="28">
        <f t="shared" si="14"/>
        <v>1.648</v>
      </c>
      <c r="S60" s="15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</row>
    <row r="61" s="1" customFormat="1" ht="20.25" spans="1:261">
      <c r="A61" s="13">
        <v>6</v>
      </c>
      <c r="B61" s="22" t="s">
        <v>75</v>
      </c>
      <c r="C61" s="15">
        <v>2</v>
      </c>
      <c r="D61" s="15">
        <v>160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0" t="s">
        <v>21</v>
      </c>
      <c r="L61" s="10" t="s">
        <v>21</v>
      </c>
      <c r="M61" s="10" t="s">
        <v>21</v>
      </c>
      <c r="N61" s="10" t="s">
        <v>21</v>
      </c>
      <c r="O61" s="13">
        <f t="shared" si="10"/>
        <v>48000</v>
      </c>
      <c r="P61" s="13">
        <f t="shared" si="11"/>
        <v>0</v>
      </c>
      <c r="Q61" s="13">
        <f t="shared" si="12"/>
        <v>48000</v>
      </c>
      <c r="R61" s="28">
        <f t="shared" si="14"/>
        <v>2.198</v>
      </c>
      <c r="S61" s="15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</row>
    <row r="62" s="1" customFormat="1" ht="20.25" spans="1:261">
      <c r="A62" s="13">
        <v>7</v>
      </c>
      <c r="B62" s="22" t="s">
        <v>76</v>
      </c>
      <c r="C62" s="15">
        <v>1</v>
      </c>
      <c r="D62" s="15">
        <v>160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0" t="s">
        <v>21</v>
      </c>
      <c r="L62" s="10" t="s">
        <v>21</v>
      </c>
      <c r="M62" s="10" t="s">
        <v>21</v>
      </c>
      <c r="N62" s="10" t="s">
        <v>21</v>
      </c>
      <c r="O62" s="13">
        <f t="shared" si="10"/>
        <v>48000</v>
      </c>
      <c r="P62" s="13">
        <f t="shared" si="11"/>
        <v>0</v>
      </c>
      <c r="Q62" s="13">
        <f t="shared" si="12"/>
        <v>48000</v>
      </c>
      <c r="R62" s="28">
        <f t="shared" si="14"/>
        <v>2.198</v>
      </c>
      <c r="S62" s="15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</row>
    <row r="63" s="1" customFormat="1" ht="81" spans="1:261">
      <c r="A63" s="13">
        <v>8</v>
      </c>
      <c r="B63" s="22" t="s">
        <v>77</v>
      </c>
      <c r="C63" s="15">
        <v>3</v>
      </c>
      <c r="D63" s="15">
        <v>250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0" t="s">
        <v>21</v>
      </c>
      <c r="L63" s="10" t="s">
        <v>21</v>
      </c>
      <c r="M63" s="10" t="s">
        <v>21</v>
      </c>
      <c r="N63" s="10" t="s">
        <v>21</v>
      </c>
      <c r="O63" s="13">
        <f t="shared" si="10"/>
        <v>75000</v>
      </c>
      <c r="P63" s="13">
        <f t="shared" si="11"/>
        <v>0</v>
      </c>
      <c r="Q63" s="13">
        <f t="shared" si="12"/>
        <v>75000</v>
      </c>
      <c r="R63" s="28">
        <f t="shared" si="14"/>
        <v>3.435</v>
      </c>
      <c r="S63" s="13" t="s">
        <v>78</v>
      </c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  <c r="IX63" s="30"/>
      <c r="IY63" s="30"/>
      <c r="IZ63" s="30"/>
      <c r="JA63" s="30"/>
    </row>
    <row r="64" s="1" customFormat="1" ht="20.25" spans="1:261">
      <c r="A64" s="13">
        <v>9</v>
      </c>
      <c r="B64" s="22" t="s">
        <v>79</v>
      </c>
      <c r="C64" s="15">
        <v>1</v>
      </c>
      <c r="D64" s="15">
        <v>120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0" t="s">
        <v>21</v>
      </c>
      <c r="L64" s="10" t="s">
        <v>21</v>
      </c>
      <c r="M64" s="10" t="s">
        <v>21</v>
      </c>
      <c r="N64" s="10" t="s">
        <v>21</v>
      </c>
      <c r="O64" s="13">
        <f t="shared" si="10"/>
        <v>36000</v>
      </c>
      <c r="P64" s="13">
        <f t="shared" si="11"/>
        <v>0</v>
      </c>
      <c r="Q64" s="13">
        <f t="shared" si="12"/>
        <v>36000</v>
      </c>
      <c r="R64" s="28">
        <f t="shared" si="14"/>
        <v>1.648</v>
      </c>
      <c r="S64" s="15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  <c r="IX64" s="30"/>
      <c r="IY64" s="30"/>
      <c r="IZ64" s="30"/>
      <c r="JA64" s="30"/>
    </row>
    <row r="65" s="1" customFormat="1" ht="20.25" spans="1:261">
      <c r="A65" s="13">
        <v>10</v>
      </c>
      <c r="B65" s="22" t="s">
        <v>44</v>
      </c>
      <c r="C65" s="13">
        <v>0</v>
      </c>
      <c r="D65" s="13">
        <v>0</v>
      </c>
      <c r="E65" s="13">
        <v>7</v>
      </c>
      <c r="F65" s="13">
        <v>49</v>
      </c>
      <c r="G65" s="13">
        <v>0</v>
      </c>
      <c r="H65" s="13">
        <v>0</v>
      </c>
      <c r="I65" s="13">
        <v>0</v>
      </c>
      <c r="J65" s="13">
        <v>0</v>
      </c>
      <c r="K65" s="10" t="s">
        <v>21</v>
      </c>
      <c r="L65" s="10" t="s">
        <v>21</v>
      </c>
      <c r="M65" s="10" t="s">
        <v>21</v>
      </c>
      <c r="N65" s="10" t="s">
        <v>21</v>
      </c>
      <c r="O65" s="13">
        <f t="shared" si="10"/>
        <v>0</v>
      </c>
      <c r="P65" s="13">
        <f t="shared" si="11"/>
        <v>2940</v>
      </c>
      <c r="Q65" s="13">
        <f t="shared" si="12"/>
        <v>2940</v>
      </c>
      <c r="R65" s="28">
        <f t="shared" si="14"/>
        <v>0.134</v>
      </c>
      <c r="S65" s="15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</row>
    <row r="66" s="1" customFormat="1" ht="20.25" spans="1:261">
      <c r="A66" s="13">
        <v>11</v>
      </c>
      <c r="B66" s="23" t="s">
        <v>80</v>
      </c>
      <c r="C66" s="13">
        <v>0</v>
      </c>
      <c r="D66" s="13">
        <v>0</v>
      </c>
      <c r="E66" s="13">
        <v>0</v>
      </c>
      <c r="F66" s="13">
        <v>0</v>
      </c>
      <c r="G66" s="15">
        <v>1</v>
      </c>
      <c r="H66" s="15">
        <v>360</v>
      </c>
      <c r="I66" s="13">
        <v>0</v>
      </c>
      <c r="J66" s="13">
        <v>0</v>
      </c>
      <c r="K66" s="10" t="s">
        <v>21</v>
      </c>
      <c r="L66" s="10" t="s">
        <v>21</v>
      </c>
      <c r="M66" s="10" t="s">
        <v>21</v>
      </c>
      <c r="N66" s="10" t="s">
        <v>21</v>
      </c>
      <c r="O66" s="13">
        <f t="shared" si="10"/>
        <v>108000</v>
      </c>
      <c r="P66" s="13">
        <f t="shared" si="11"/>
        <v>0</v>
      </c>
      <c r="Q66" s="13">
        <f t="shared" si="12"/>
        <v>108000</v>
      </c>
      <c r="R66" s="28">
        <f t="shared" si="14"/>
        <v>4.946</v>
      </c>
      <c r="S66" s="15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</row>
    <row r="67" s="1" customFormat="1" ht="20.25" spans="1:261">
      <c r="A67" s="13">
        <v>12</v>
      </c>
      <c r="B67" s="35" t="s">
        <v>25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47">
        <v>1</v>
      </c>
      <c r="J67" s="47">
        <v>300</v>
      </c>
      <c r="K67" s="10" t="s">
        <v>21</v>
      </c>
      <c r="L67" s="10" t="s">
        <v>21</v>
      </c>
      <c r="M67" s="10" t="s">
        <v>21</v>
      </c>
      <c r="N67" s="10" t="s">
        <v>21</v>
      </c>
      <c r="O67" s="13">
        <f t="shared" si="10"/>
        <v>90000</v>
      </c>
      <c r="P67" s="13">
        <f t="shared" si="11"/>
        <v>0</v>
      </c>
      <c r="Q67" s="13">
        <f t="shared" si="12"/>
        <v>90000</v>
      </c>
      <c r="R67" s="28">
        <f t="shared" si="14"/>
        <v>4.122</v>
      </c>
      <c r="S67" s="15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  <c r="IX67" s="30"/>
      <c r="IY67" s="30"/>
      <c r="IZ67" s="30"/>
      <c r="JA67" s="30"/>
    </row>
    <row r="68" s="1" customFormat="1" ht="40.5" spans="1:261">
      <c r="A68" s="13">
        <v>13</v>
      </c>
      <c r="B68" s="35" t="s">
        <v>81</v>
      </c>
      <c r="C68" s="13">
        <v>6</v>
      </c>
      <c r="D68" s="13">
        <v>345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0" t="s">
        <v>21</v>
      </c>
      <c r="L68" s="10" t="s">
        <v>21</v>
      </c>
      <c r="M68" s="10" t="s">
        <v>21</v>
      </c>
      <c r="N68" s="10" t="s">
        <v>21</v>
      </c>
      <c r="O68" s="13">
        <f t="shared" si="10"/>
        <v>103500</v>
      </c>
      <c r="P68" s="13">
        <f t="shared" si="11"/>
        <v>0</v>
      </c>
      <c r="Q68" s="13">
        <f t="shared" si="12"/>
        <v>103500</v>
      </c>
      <c r="R68" s="28">
        <f t="shared" si="14"/>
        <v>4.74</v>
      </c>
      <c r="S68" s="13" t="s">
        <v>37</v>
      </c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  <c r="IX68" s="30"/>
      <c r="IY68" s="30"/>
      <c r="IZ68" s="30"/>
      <c r="JA68" s="30"/>
    </row>
    <row r="69" s="2" customFormat="1" ht="19" customHeight="1" spans="1:19">
      <c r="A69" s="10" t="s">
        <v>82</v>
      </c>
      <c r="B69" s="10" t="s">
        <v>83</v>
      </c>
      <c r="C69" s="10">
        <f>SUM(C70:C80)</f>
        <v>69</v>
      </c>
      <c r="D69" s="10">
        <f>SUM(D70:D80)</f>
        <v>5700</v>
      </c>
      <c r="E69" s="10">
        <f>SUM(E70:E80)</f>
        <v>1</v>
      </c>
      <c r="F69" s="10">
        <f>SUM(F70:F80)</f>
        <v>14</v>
      </c>
      <c r="G69" s="10">
        <f>SUM(G70:G78)</f>
        <v>0</v>
      </c>
      <c r="H69" s="10">
        <f>SUM(H70:H78)</f>
        <v>0</v>
      </c>
      <c r="I69" s="10">
        <v>0</v>
      </c>
      <c r="J69" s="10">
        <v>0</v>
      </c>
      <c r="K69" s="10" t="s">
        <v>21</v>
      </c>
      <c r="L69" s="10" t="s">
        <v>21</v>
      </c>
      <c r="M69" s="10" t="s">
        <v>21</v>
      </c>
      <c r="N69" s="10" t="s">
        <v>21</v>
      </c>
      <c r="O69" s="10">
        <f t="shared" si="10"/>
        <v>1710000</v>
      </c>
      <c r="P69" s="10">
        <f t="shared" si="11"/>
        <v>840</v>
      </c>
      <c r="Q69" s="10">
        <f t="shared" si="12"/>
        <v>1710840</v>
      </c>
      <c r="R69" s="28">
        <v>78.35</v>
      </c>
      <c r="S69" s="11"/>
    </row>
    <row r="70" s="1" customFormat="1" ht="20.25" spans="1:261">
      <c r="A70" s="13">
        <v>1</v>
      </c>
      <c r="B70" s="22" t="s">
        <v>84</v>
      </c>
      <c r="C70" s="13">
        <v>5</v>
      </c>
      <c r="D70" s="13">
        <v>600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0" t="s">
        <v>21</v>
      </c>
      <c r="L70" s="10" t="s">
        <v>21</v>
      </c>
      <c r="M70" s="10" t="s">
        <v>21</v>
      </c>
      <c r="N70" s="10" t="s">
        <v>21</v>
      </c>
      <c r="O70" s="13">
        <f t="shared" si="10"/>
        <v>180000</v>
      </c>
      <c r="P70" s="13">
        <f t="shared" si="11"/>
        <v>0</v>
      </c>
      <c r="Q70" s="13">
        <f t="shared" ref="Q70:Q84" si="15">O70+P70</f>
        <v>180000</v>
      </c>
      <c r="R70" s="28">
        <f t="shared" ref="R70:R80" si="16">TRUNC(Q70*0.458/10000,3)</f>
        <v>8.244</v>
      </c>
      <c r="S70" s="15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  <c r="IX70" s="30"/>
      <c r="IY70" s="30"/>
      <c r="IZ70" s="30"/>
      <c r="JA70" s="30"/>
    </row>
    <row r="71" s="1" customFormat="1" ht="20.25" spans="1:261">
      <c r="A71" s="13">
        <v>2</v>
      </c>
      <c r="B71" s="22" t="s">
        <v>85</v>
      </c>
      <c r="C71" s="13">
        <v>3</v>
      </c>
      <c r="D71" s="13">
        <v>360</v>
      </c>
      <c r="E71" s="13">
        <v>1</v>
      </c>
      <c r="F71" s="13">
        <v>14</v>
      </c>
      <c r="G71" s="13">
        <v>0</v>
      </c>
      <c r="H71" s="13">
        <v>0</v>
      </c>
      <c r="I71" s="13">
        <v>0</v>
      </c>
      <c r="J71" s="13">
        <v>0</v>
      </c>
      <c r="K71" s="10" t="s">
        <v>21</v>
      </c>
      <c r="L71" s="10" t="s">
        <v>21</v>
      </c>
      <c r="M71" s="10" t="s">
        <v>21</v>
      </c>
      <c r="N71" s="10" t="s">
        <v>21</v>
      </c>
      <c r="O71" s="13">
        <f t="shared" si="10"/>
        <v>108000</v>
      </c>
      <c r="P71" s="13">
        <f t="shared" si="11"/>
        <v>840</v>
      </c>
      <c r="Q71" s="13">
        <f t="shared" si="15"/>
        <v>108840</v>
      </c>
      <c r="R71" s="28">
        <f t="shared" si="16"/>
        <v>4.984</v>
      </c>
      <c r="S71" s="15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</row>
    <row r="72" s="1" customFormat="1" ht="20.25" spans="1:261">
      <c r="A72" s="13">
        <v>3</v>
      </c>
      <c r="B72" s="22" t="s">
        <v>86</v>
      </c>
      <c r="C72" s="13">
        <v>3</v>
      </c>
      <c r="D72" s="13">
        <v>360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0" t="s">
        <v>21</v>
      </c>
      <c r="L72" s="10" t="s">
        <v>21</v>
      </c>
      <c r="M72" s="10" t="s">
        <v>21</v>
      </c>
      <c r="N72" s="10" t="s">
        <v>21</v>
      </c>
      <c r="O72" s="13">
        <f t="shared" si="10"/>
        <v>108000</v>
      </c>
      <c r="P72" s="13">
        <f t="shared" si="11"/>
        <v>0</v>
      </c>
      <c r="Q72" s="13">
        <f t="shared" si="15"/>
        <v>108000</v>
      </c>
      <c r="R72" s="28">
        <f t="shared" si="16"/>
        <v>4.946</v>
      </c>
      <c r="S72" s="15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</row>
    <row r="73" s="1" customFormat="1" ht="20.25" spans="1:261">
      <c r="A73" s="13">
        <v>4</v>
      </c>
      <c r="B73" s="22" t="s">
        <v>87</v>
      </c>
      <c r="C73" s="13">
        <v>2</v>
      </c>
      <c r="D73" s="13">
        <v>240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0" t="s">
        <v>21</v>
      </c>
      <c r="L73" s="10" t="s">
        <v>21</v>
      </c>
      <c r="M73" s="10" t="s">
        <v>21</v>
      </c>
      <c r="N73" s="10" t="s">
        <v>21</v>
      </c>
      <c r="O73" s="13">
        <f t="shared" si="10"/>
        <v>72000</v>
      </c>
      <c r="P73" s="13">
        <f t="shared" si="11"/>
        <v>0</v>
      </c>
      <c r="Q73" s="13">
        <f t="shared" si="15"/>
        <v>72000</v>
      </c>
      <c r="R73" s="28">
        <f t="shared" si="16"/>
        <v>3.297</v>
      </c>
      <c r="S73" s="15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  <c r="IX73" s="30"/>
      <c r="IY73" s="30"/>
      <c r="IZ73" s="30"/>
      <c r="JA73" s="30"/>
    </row>
    <row r="74" s="1" customFormat="1" ht="20.25" spans="1:261">
      <c r="A74" s="13">
        <v>5</v>
      </c>
      <c r="B74" s="22" t="s">
        <v>88</v>
      </c>
      <c r="C74" s="13">
        <v>1</v>
      </c>
      <c r="D74" s="13">
        <v>120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0" t="s">
        <v>21</v>
      </c>
      <c r="L74" s="10" t="s">
        <v>21</v>
      </c>
      <c r="M74" s="10" t="s">
        <v>21</v>
      </c>
      <c r="N74" s="10" t="s">
        <v>21</v>
      </c>
      <c r="O74" s="13">
        <f t="shared" si="10"/>
        <v>36000</v>
      </c>
      <c r="P74" s="13">
        <f t="shared" si="11"/>
        <v>0</v>
      </c>
      <c r="Q74" s="13">
        <f t="shared" si="15"/>
        <v>36000</v>
      </c>
      <c r="R74" s="28">
        <f t="shared" si="16"/>
        <v>1.648</v>
      </c>
      <c r="S74" s="15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  <c r="IW74" s="30"/>
      <c r="IX74" s="30"/>
      <c r="IY74" s="30"/>
      <c r="IZ74" s="30"/>
      <c r="JA74" s="30"/>
    </row>
    <row r="75" s="1" customFormat="1" ht="20.25" spans="1:261">
      <c r="A75" s="13">
        <v>6</v>
      </c>
      <c r="B75" s="22" t="s">
        <v>89</v>
      </c>
      <c r="C75" s="13">
        <v>7</v>
      </c>
      <c r="D75" s="13">
        <v>840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0" t="s">
        <v>21</v>
      </c>
      <c r="L75" s="10" t="s">
        <v>21</v>
      </c>
      <c r="M75" s="10" t="s">
        <v>21</v>
      </c>
      <c r="N75" s="10" t="s">
        <v>21</v>
      </c>
      <c r="O75" s="13">
        <f t="shared" si="10"/>
        <v>252000</v>
      </c>
      <c r="P75" s="13">
        <f t="shared" si="11"/>
        <v>0</v>
      </c>
      <c r="Q75" s="13">
        <f t="shared" si="15"/>
        <v>252000</v>
      </c>
      <c r="R75" s="28">
        <f t="shared" si="16"/>
        <v>11.541</v>
      </c>
      <c r="S75" s="15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  <c r="IX75" s="30"/>
      <c r="IY75" s="30"/>
      <c r="IZ75" s="30"/>
      <c r="JA75" s="30"/>
    </row>
    <row r="76" s="1" customFormat="1" ht="20.25" spans="1:261">
      <c r="A76" s="13">
        <v>7</v>
      </c>
      <c r="B76" s="22" t="s">
        <v>73</v>
      </c>
      <c r="C76" s="13">
        <v>5</v>
      </c>
      <c r="D76" s="13">
        <v>540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0" t="s">
        <v>21</v>
      </c>
      <c r="L76" s="10" t="s">
        <v>21</v>
      </c>
      <c r="M76" s="10" t="s">
        <v>21</v>
      </c>
      <c r="N76" s="10" t="s">
        <v>21</v>
      </c>
      <c r="O76" s="13">
        <f t="shared" si="10"/>
        <v>162000</v>
      </c>
      <c r="P76" s="13">
        <f t="shared" si="11"/>
        <v>0</v>
      </c>
      <c r="Q76" s="13">
        <f t="shared" si="15"/>
        <v>162000</v>
      </c>
      <c r="R76" s="28">
        <f t="shared" si="16"/>
        <v>7.419</v>
      </c>
      <c r="S76" s="15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  <c r="IX76" s="30"/>
      <c r="IY76" s="30"/>
      <c r="IZ76" s="30"/>
      <c r="JA76" s="30"/>
    </row>
    <row r="77" s="1" customFormat="1" ht="20.25" spans="1:261">
      <c r="A77" s="13">
        <v>8</v>
      </c>
      <c r="B77" s="22" t="s">
        <v>49</v>
      </c>
      <c r="C77" s="13">
        <v>1</v>
      </c>
      <c r="D77" s="13">
        <v>120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0" t="s">
        <v>21</v>
      </c>
      <c r="L77" s="10" t="s">
        <v>21</v>
      </c>
      <c r="M77" s="10" t="s">
        <v>21</v>
      </c>
      <c r="N77" s="10" t="s">
        <v>21</v>
      </c>
      <c r="O77" s="13">
        <f t="shared" si="10"/>
        <v>36000</v>
      </c>
      <c r="P77" s="13">
        <f t="shared" si="11"/>
        <v>0</v>
      </c>
      <c r="Q77" s="13">
        <f t="shared" si="15"/>
        <v>36000</v>
      </c>
      <c r="R77" s="28">
        <f t="shared" si="16"/>
        <v>1.648</v>
      </c>
      <c r="S77" s="15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  <c r="IX77" s="30"/>
      <c r="IY77" s="30"/>
      <c r="IZ77" s="30"/>
      <c r="JA77" s="30"/>
    </row>
    <row r="78" s="1" customFormat="1" ht="40.5" spans="1:261">
      <c r="A78" s="13">
        <v>9</v>
      </c>
      <c r="B78" s="22" t="s">
        <v>30</v>
      </c>
      <c r="C78" s="13">
        <v>3</v>
      </c>
      <c r="D78" s="13">
        <v>360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0" t="s">
        <v>21</v>
      </c>
      <c r="L78" s="10" t="s">
        <v>21</v>
      </c>
      <c r="M78" s="10" t="s">
        <v>21</v>
      </c>
      <c r="N78" s="10" t="s">
        <v>21</v>
      </c>
      <c r="O78" s="13">
        <f t="shared" si="10"/>
        <v>108000</v>
      </c>
      <c r="P78" s="13">
        <f t="shared" si="11"/>
        <v>0</v>
      </c>
      <c r="Q78" s="13">
        <f t="shared" si="15"/>
        <v>108000</v>
      </c>
      <c r="R78" s="28">
        <f t="shared" si="16"/>
        <v>4.946</v>
      </c>
      <c r="S78" s="15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  <c r="IX78" s="30"/>
      <c r="IY78" s="30"/>
      <c r="IZ78" s="30"/>
      <c r="JA78" s="30"/>
    </row>
    <row r="79" s="1" customFormat="1" ht="40.5" spans="1:261">
      <c r="A79" s="13">
        <v>10</v>
      </c>
      <c r="B79" s="22" t="s">
        <v>43</v>
      </c>
      <c r="C79" s="13">
        <v>1</v>
      </c>
      <c r="D79" s="13">
        <v>120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0" t="s">
        <v>21</v>
      </c>
      <c r="L79" s="10" t="s">
        <v>21</v>
      </c>
      <c r="M79" s="10" t="s">
        <v>21</v>
      </c>
      <c r="N79" s="10" t="s">
        <v>21</v>
      </c>
      <c r="O79" s="13">
        <f t="shared" si="10"/>
        <v>36000</v>
      </c>
      <c r="P79" s="13">
        <f t="shared" si="11"/>
        <v>0</v>
      </c>
      <c r="Q79" s="13">
        <f t="shared" si="15"/>
        <v>36000</v>
      </c>
      <c r="R79" s="28">
        <f t="shared" si="16"/>
        <v>1.648</v>
      </c>
      <c r="S79" s="13" t="s">
        <v>37</v>
      </c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  <c r="IX79" s="30"/>
      <c r="IY79" s="30"/>
      <c r="IZ79" s="30"/>
      <c r="JA79" s="30"/>
    </row>
    <row r="80" s="1" customFormat="1" ht="46" customHeight="1" spans="1:261">
      <c r="A80" s="13">
        <v>11</v>
      </c>
      <c r="B80" s="22" t="s">
        <v>90</v>
      </c>
      <c r="C80" s="13">
        <v>38</v>
      </c>
      <c r="D80" s="13">
        <v>2040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0" t="s">
        <v>21</v>
      </c>
      <c r="L80" s="10" t="s">
        <v>21</v>
      </c>
      <c r="M80" s="10" t="s">
        <v>21</v>
      </c>
      <c r="N80" s="10" t="s">
        <v>21</v>
      </c>
      <c r="O80" s="13">
        <f t="shared" si="10"/>
        <v>612000</v>
      </c>
      <c r="P80" s="13">
        <f t="shared" si="11"/>
        <v>0</v>
      </c>
      <c r="Q80" s="13">
        <f t="shared" si="15"/>
        <v>612000</v>
      </c>
      <c r="R80" s="28">
        <f t="shared" si="16"/>
        <v>28.029</v>
      </c>
      <c r="S80" s="13" t="s">
        <v>37</v>
      </c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  <c r="IX80" s="30"/>
      <c r="IY80" s="30"/>
      <c r="IZ80" s="30"/>
      <c r="JA80" s="30"/>
    </row>
    <row r="81" s="2" customFormat="1" ht="20.25" spans="1:19">
      <c r="A81" s="10" t="s">
        <v>91</v>
      </c>
      <c r="B81" s="10" t="s">
        <v>92</v>
      </c>
      <c r="C81" s="10">
        <f t="shared" ref="C81:H81" si="17">SUM(C82:C87)</f>
        <v>16</v>
      </c>
      <c r="D81" s="10">
        <f t="shared" si="17"/>
        <v>2000</v>
      </c>
      <c r="E81" s="10">
        <f t="shared" si="17"/>
        <v>0</v>
      </c>
      <c r="F81" s="10">
        <f t="shared" si="17"/>
        <v>0</v>
      </c>
      <c r="G81" s="10">
        <f t="shared" si="17"/>
        <v>3</v>
      </c>
      <c r="H81" s="10">
        <f t="shared" si="17"/>
        <v>1320</v>
      </c>
      <c r="I81" s="10">
        <v>0</v>
      </c>
      <c r="J81" s="10">
        <v>0</v>
      </c>
      <c r="K81" s="10" t="s">
        <v>21</v>
      </c>
      <c r="L81" s="10" t="s">
        <v>21</v>
      </c>
      <c r="M81" s="10" t="s">
        <v>21</v>
      </c>
      <c r="N81" s="10" t="s">
        <v>21</v>
      </c>
      <c r="O81" s="10">
        <f t="shared" si="10"/>
        <v>996000</v>
      </c>
      <c r="P81" s="10">
        <f t="shared" si="11"/>
        <v>0</v>
      </c>
      <c r="Q81" s="10">
        <f t="shared" si="15"/>
        <v>996000</v>
      </c>
      <c r="R81" s="28">
        <v>45.615</v>
      </c>
      <c r="S81" s="11"/>
    </row>
    <row r="82" s="1" customFormat="1" ht="20.25" spans="1:261">
      <c r="A82" s="13">
        <v>1</v>
      </c>
      <c r="B82" s="22" t="s">
        <v>93</v>
      </c>
      <c r="C82" s="15">
        <v>2</v>
      </c>
      <c r="D82" s="15">
        <v>320</v>
      </c>
      <c r="E82" s="13">
        <v>0</v>
      </c>
      <c r="F82" s="13">
        <v>0</v>
      </c>
      <c r="G82" s="15">
        <v>1</v>
      </c>
      <c r="H82" s="15">
        <v>480</v>
      </c>
      <c r="I82" s="13">
        <v>0</v>
      </c>
      <c r="J82" s="13">
        <v>0</v>
      </c>
      <c r="K82" s="10" t="s">
        <v>21</v>
      </c>
      <c r="L82" s="10" t="s">
        <v>21</v>
      </c>
      <c r="M82" s="10" t="s">
        <v>21</v>
      </c>
      <c r="N82" s="10" t="s">
        <v>21</v>
      </c>
      <c r="O82" s="13">
        <f t="shared" si="10"/>
        <v>240000</v>
      </c>
      <c r="P82" s="13">
        <f t="shared" si="11"/>
        <v>0</v>
      </c>
      <c r="Q82" s="13">
        <f t="shared" si="15"/>
        <v>240000</v>
      </c>
      <c r="R82" s="28">
        <f>TRUNC(Q82*0.458/10000,3)</f>
        <v>10.992</v>
      </c>
      <c r="S82" s="15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</row>
    <row r="83" s="1" customFormat="1" ht="20.25" spans="1:261">
      <c r="A83" s="13">
        <v>2</v>
      </c>
      <c r="B83" s="22" t="s">
        <v>28</v>
      </c>
      <c r="C83" s="13">
        <v>0</v>
      </c>
      <c r="D83" s="13">
        <v>0</v>
      </c>
      <c r="E83" s="13">
        <v>0</v>
      </c>
      <c r="F83" s="13">
        <v>0</v>
      </c>
      <c r="G83" s="15">
        <v>1</v>
      </c>
      <c r="H83" s="15">
        <v>360</v>
      </c>
      <c r="I83" s="13">
        <v>0</v>
      </c>
      <c r="J83" s="13">
        <v>0</v>
      </c>
      <c r="K83" s="10" t="s">
        <v>21</v>
      </c>
      <c r="L83" s="10" t="s">
        <v>21</v>
      </c>
      <c r="M83" s="10" t="s">
        <v>21</v>
      </c>
      <c r="N83" s="10" t="s">
        <v>21</v>
      </c>
      <c r="O83" s="13">
        <f t="shared" si="10"/>
        <v>108000</v>
      </c>
      <c r="P83" s="13">
        <f t="shared" si="11"/>
        <v>0</v>
      </c>
      <c r="Q83" s="13">
        <f t="shared" si="15"/>
        <v>108000</v>
      </c>
      <c r="R83" s="28">
        <f>TRUNC(Q83*0.458/10000,3)</f>
        <v>4.946</v>
      </c>
      <c r="S83" s="15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  <c r="IX83" s="30"/>
      <c r="IY83" s="30"/>
      <c r="IZ83" s="30"/>
      <c r="JA83" s="30"/>
    </row>
    <row r="84" s="1" customFormat="1" ht="20.25" spans="1:261">
      <c r="A84" s="13">
        <v>3</v>
      </c>
      <c r="B84" s="22" t="s">
        <v>65</v>
      </c>
      <c r="C84" s="15">
        <v>3</v>
      </c>
      <c r="D84" s="15">
        <v>360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0" t="s">
        <v>21</v>
      </c>
      <c r="L84" s="10" t="s">
        <v>21</v>
      </c>
      <c r="M84" s="10" t="s">
        <v>21</v>
      </c>
      <c r="N84" s="10" t="s">
        <v>21</v>
      </c>
      <c r="O84" s="13">
        <f t="shared" si="10"/>
        <v>108000</v>
      </c>
      <c r="P84" s="13">
        <f t="shared" si="11"/>
        <v>0</v>
      </c>
      <c r="Q84" s="13">
        <f t="shared" si="15"/>
        <v>108000</v>
      </c>
      <c r="R84" s="28">
        <f>TRUNC(Q84*0.458/10000,3)</f>
        <v>4.946</v>
      </c>
      <c r="S84" s="15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  <c r="IW84" s="30"/>
      <c r="IX84" s="30"/>
      <c r="IY84" s="30"/>
      <c r="IZ84" s="30"/>
      <c r="JA84" s="30"/>
    </row>
    <row r="85" s="1" customFormat="1" ht="20.25" spans="1:261">
      <c r="A85" s="13">
        <v>4</v>
      </c>
      <c r="B85" s="22" t="s">
        <v>94</v>
      </c>
      <c r="C85" s="15">
        <v>6</v>
      </c>
      <c r="D85" s="15">
        <v>720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0" t="s">
        <v>21</v>
      </c>
      <c r="L85" s="10" t="s">
        <v>21</v>
      </c>
      <c r="M85" s="10" t="s">
        <v>21</v>
      </c>
      <c r="N85" s="10" t="s">
        <v>21</v>
      </c>
      <c r="O85" s="13">
        <f t="shared" ref="O85:O92" si="18">D85*300+H85*300+J85*300</f>
        <v>216000</v>
      </c>
      <c r="P85" s="13">
        <f t="shared" ref="P85:P92" si="19">F85*60</f>
        <v>0</v>
      </c>
      <c r="Q85" s="13">
        <f t="shared" ref="Q85:Q93" si="20">O85+P85</f>
        <v>216000</v>
      </c>
      <c r="R85" s="28">
        <f t="shared" ref="R85:R94" si="21">TRUNC(Q85*0.458/10000,3)</f>
        <v>9.892</v>
      </c>
      <c r="S85" s="15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  <c r="IX85" s="30"/>
      <c r="IY85" s="30"/>
      <c r="IZ85" s="30"/>
      <c r="JA85" s="30"/>
    </row>
    <row r="86" s="1" customFormat="1" ht="20.25" spans="1:261">
      <c r="A86" s="13">
        <v>5</v>
      </c>
      <c r="B86" s="22" t="s">
        <v>27</v>
      </c>
      <c r="C86" s="15">
        <v>5</v>
      </c>
      <c r="D86" s="15">
        <v>600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0" t="s">
        <v>21</v>
      </c>
      <c r="L86" s="10" t="s">
        <v>21</v>
      </c>
      <c r="M86" s="10" t="s">
        <v>21</v>
      </c>
      <c r="N86" s="10" t="s">
        <v>21</v>
      </c>
      <c r="O86" s="13">
        <f t="shared" si="18"/>
        <v>180000</v>
      </c>
      <c r="P86" s="13">
        <f t="shared" si="19"/>
        <v>0</v>
      </c>
      <c r="Q86" s="13">
        <f t="shared" si="20"/>
        <v>180000</v>
      </c>
      <c r="R86" s="28">
        <f t="shared" si="21"/>
        <v>8.244</v>
      </c>
      <c r="S86" s="15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  <c r="IX86" s="30"/>
      <c r="IY86" s="30"/>
      <c r="IZ86" s="30"/>
      <c r="JA86" s="30"/>
    </row>
    <row r="87" s="1" customFormat="1" ht="47" customHeight="1" spans="1:261">
      <c r="A87" s="13">
        <v>6</v>
      </c>
      <c r="B87" s="22" t="s">
        <v>30</v>
      </c>
      <c r="C87" s="13">
        <v>0</v>
      </c>
      <c r="D87" s="13">
        <v>0</v>
      </c>
      <c r="E87" s="13">
        <v>0</v>
      </c>
      <c r="F87" s="13">
        <v>0</v>
      </c>
      <c r="G87" s="15">
        <v>1</v>
      </c>
      <c r="H87" s="15">
        <v>480</v>
      </c>
      <c r="I87" s="13">
        <v>0</v>
      </c>
      <c r="J87" s="13">
        <v>0</v>
      </c>
      <c r="K87" s="10" t="s">
        <v>21</v>
      </c>
      <c r="L87" s="10" t="s">
        <v>21</v>
      </c>
      <c r="M87" s="10" t="s">
        <v>21</v>
      </c>
      <c r="N87" s="10" t="s">
        <v>21</v>
      </c>
      <c r="O87" s="13">
        <f t="shared" si="18"/>
        <v>144000</v>
      </c>
      <c r="P87" s="13">
        <f t="shared" si="19"/>
        <v>0</v>
      </c>
      <c r="Q87" s="13">
        <f t="shared" si="20"/>
        <v>144000</v>
      </c>
      <c r="R87" s="28">
        <f t="shared" si="21"/>
        <v>6.595</v>
      </c>
      <c r="S87" s="15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  <c r="IX87" s="30"/>
      <c r="IY87" s="30"/>
      <c r="IZ87" s="30"/>
      <c r="JA87" s="30"/>
    </row>
    <row r="88" s="2" customFormat="1" ht="20.25" spans="1:19">
      <c r="A88" s="10" t="s">
        <v>95</v>
      </c>
      <c r="B88" s="10" t="s">
        <v>96</v>
      </c>
      <c r="C88" s="10">
        <f>SUM(C89:C91)</f>
        <v>15</v>
      </c>
      <c r="D88" s="10">
        <f>SUM(D89:D91)</f>
        <v>1920</v>
      </c>
      <c r="E88" s="10">
        <f t="shared" ref="C88:H88" si="22">SUM(E89:E91)</f>
        <v>2</v>
      </c>
      <c r="F88" s="10">
        <f t="shared" si="22"/>
        <v>14</v>
      </c>
      <c r="G88" s="10">
        <f t="shared" si="22"/>
        <v>1</v>
      </c>
      <c r="H88" s="10">
        <f t="shared" si="22"/>
        <v>480</v>
      </c>
      <c r="I88" s="10">
        <v>0</v>
      </c>
      <c r="J88" s="10">
        <v>0</v>
      </c>
      <c r="K88" s="10" t="s">
        <v>21</v>
      </c>
      <c r="L88" s="10" t="s">
        <v>21</v>
      </c>
      <c r="M88" s="10" t="s">
        <v>21</v>
      </c>
      <c r="N88" s="10" t="s">
        <v>21</v>
      </c>
      <c r="O88" s="10">
        <f t="shared" si="18"/>
        <v>720000</v>
      </c>
      <c r="P88" s="10">
        <f t="shared" si="19"/>
        <v>840</v>
      </c>
      <c r="Q88" s="10">
        <f t="shared" si="20"/>
        <v>720840</v>
      </c>
      <c r="R88" s="28">
        <v>33.013</v>
      </c>
      <c r="S88" s="11"/>
    </row>
    <row r="89" s="1" customFormat="1" ht="20.25" spans="1:261">
      <c r="A89" s="13">
        <v>1</v>
      </c>
      <c r="B89" s="36" t="s">
        <v>97</v>
      </c>
      <c r="C89" s="37">
        <v>5</v>
      </c>
      <c r="D89" s="37">
        <v>600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0" t="s">
        <v>21</v>
      </c>
      <c r="L89" s="10" t="s">
        <v>21</v>
      </c>
      <c r="M89" s="10" t="s">
        <v>21</v>
      </c>
      <c r="N89" s="10" t="s">
        <v>21</v>
      </c>
      <c r="O89" s="13">
        <f t="shared" si="18"/>
        <v>180000</v>
      </c>
      <c r="P89" s="13">
        <f t="shared" si="19"/>
        <v>0</v>
      </c>
      <c r="Q89" s="13">
        <f t="shared" si="20"/>
        <v>180000</v>
      </c>
      <c r="R89" s="28">
        <f t="shared" si="21"/>
        <v>8.244</v>
      </c>
      <c r="S89" s="15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  <c r="IX89" s="30"/>
      <c r="IY89" s="30"/>
      <c r="IZ89" s="30"/>
      <c r="JA89" s="30"/>
    </row>
    <row r="90" s="1" customFormat="1" ht="20.25" spans="1:261">
      <c r="A90" s="13">
        <v>2</v>
      </c>
      <c r="B90" s="36" t="s">
        <v>98</v>
      </c>
      <c r="C90" s="37">
        <v>9</v>
      </c>
      <c r="D90" s="37">
        <v>1080</v>
      </c>
      <c r="E90" s="37">
        <v>2</v>
      </c>
      <c r="F90" s="37">
        <v>14</v>
      </c>
      <c r="G90" s="13">
        <v>0</v>
      </c>
      <c r="H90" s="13">
        <v>0</v>
      </c>
      <c r="I90" s="13">
        <v>0</v>
      </c>
      <c r="J90" s="13">
        <v>0</v>
      </c>
      <c r="K90" s="10" t="s">
        <v>21</v>
      </c>
      <c r="L90" s="10" t="s">
        <v>21</v>
      </c>
      <c r="M90" s="10" t="s">
        <v>21</v>
      </c>
      <c r="N90" s="10" t="s">
        <v>21</v>
      </c>
      <c r="O90" s="13">
        <f t="shared" si="18"/>
        <v>324000</v>
      </c>
      <c r="P90" s="13">
        <f t="shared" si="19"/>
        <v>840</v>
      </c>
      <c r="Q90" s="13">
        <f t="shared" si="20"/>
        <v>324840</v>
      </c>
      <c r="R90" s="28">
        <f t="shared" si="21"/>
        <v>14.877</v>
      </c>
      <c r="S90" s="15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  <c r="IX90" s="30"/>
      <c r="IY90" s="30"/>
      <c r="IZ90" s="30"/>
      <c r="JA90" s="30"/>
    </row>
    <row r="91" s="1" customFormat="1" ht="40.5" spans="1:261">
      <c r="A91" s="13">
        <v>3</v>
      </c>
      <c r="B91" s="36" t="s">
        <v>30</v>
      </c>
      <c r="C91" s="37">
        <v>1</v>
      </c>
      <c r="D91" s="37">
        <v>240</v>
      </c>
      <c r="E91" s="13">
        <v>0</v>
      </c>
      <c r="F91" s="13">
        <v>0</v>
      </c>
      <c r="G91" s="37">
        <v>1</v>
      </c>
      <c r="H91" s="37">
        <v>480</v>
      </c>
      <c r="I91" s="13">
        <v>0</v>
      </c>
      <c r="J91" s="13">
        <v>0</v>
      </c>
      <c r="K91" s="10" t="s">
        <v>21</v>
      </c>
      <c r="L91" s="10" t="s">
        <v>21</v>
      </c>
      <c r="M91" s="10" t="s">
        <v>21</v>
      </c>
      <c r="N91" s="10" t="s">
        <v>21</v>
      </c>
      <c r="O91" s="13">
        <f t="shared" si="18"/>
        <v>216000</v>
      </c>
      <c r="P91" s="13">
        <f t="shared" si="19"/>
        <v>0</v>
      </c>
      <c r="Q91" s="13">
        <f t="shared" si="20"/>
        <v>216000</v>
      </c>
      <c r="R91" s="28">
        <f t="shared" si="21"/>
        <v>9.892</v>
      </c>
      <c r="S91" s="15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  <c r="IX91" s="30"/>
      <c r="IY91" s="30"/>
      <c r="IZ91" s="30"/>
      <c r="JA91" s="30"/>
    </row>
    <row r="92" s="2" customFormat="1" ht="20.25" spans="1:19">
      <c r="A92" s="10" t="s">
        <v>99</v>
      </c>
      <c r="B92" s="10" t="s">
        <v>100</v>
      </c>
      <c r="C92" s="38">
        <v>43</v>
      </c>
      <c r="D92" s="38">
        <v>5160</v>
      </c>
      <c r="E92" s="39">
        <v>2</v>
      </c>
      <c r="F92" s="39">
        <v>14</v>
      </c>
      <c r="G92" s="10">
        <v>0</v>
      </c>
      <c r="H92" s="10">
        <v>0</v>
      </c>
      <c r="I92" s="10">
        <v>0</v>
      </c>
      <c r="J92" s="10">
        <v>0</v>
      </c>
      <c r="K92" s="10" t="s">
        <v>21</v>
      </c>
      <c r="L92" s="10" t="s">
        <v>21</v>
      </c>
      <c r="M92" s="10" t="s">
        <v>21</v>
      </c>
      <c r="N92" s="10" t="s">
        <v>21</v>
      </c>
      <c r="O92" s="10">
        <f t="shared" si="18"/>
        <v>1548000</v>
      </c>
      <c r="P92" s="10">
        <f t="shared" si="19"/>
        <v>840</v>
      </c>
      <c r="Q92" s="10">
        <f t="shared" si="20"/>
        <v>1548840</v>
      </c>
      <c r="R92" s="28">
        <f t="shared" si="21"/>
        <v>70.936</v>
      </c>
      <c r="S92" s="11"/>
    </row>
    <row r="93" s="3" customFormat="1" ht="40.5" spans="1:19">
      <c r="A93" s="10" t="s">
        <v>101</v>
      </c>
      <c r="B93" s="10" t="s">
        <v>102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4</v>
      </c>
      <c r="L93" s="10">
        <v>640</v>
      </c>
      <c r="M93" s="10">
        <v>0</v>
      </c>
      <c r="N93" s="10">
        <v>0</v>
      </c>
      <c r="O93" s="10">
        <v>128000</v>
      </c>
      <c r="P93" s="10">
        <v>0</v>
      </c>
      <c r="Q93" s="10">
        <v>128000</v>
      </c>
      <c r="R93" s="28">
        <f t="shared" si="21"/>
        <v>5.862</v>
      </c>
      <c r="S93" s="13" t="s">
        <v>37</v>
      </c>
    </row>
    <row r="94" s="3" customFormat="1" ht="48" customHeight="1" spans="1:19">
      <c r="A94" s="40" t="s">
        <v>103</v>
      </c>
      <c r="B94" s="41"/>
      <c r="C94" s="42">
        <f t="shared" ref="C94:J94" si="23">SUM(C5+C23+C34+C42+C55+C69+C81+C88+C92+C93)</f>
        <v>502</v>
      </c>
      <c r="D94" s="42">
        <f t="shared" si="23"/>
        <v>51255</v>
      </c>
      <c r="E94" s="42">
        <f t="shared" si="23"/>
        <v>21</v>
      </c>
      <c r="F94" s="42">
        <f t="shared" si="23"/>
        <v>154</v>
      </c>
      <c r="G94" s="42">
        <f t="shared" si="23"/>
        <v>12</v>
      </c>
      <c r="H94" s="42">
        <f t="shared" si="23"/>
        <v>5790</v>
      </c>
      <c r="I94" s="42">
        <f t="shared" si="23"/>
        <v>2</v>
      </c>
      <c r="J94" s="42">
        <f t="shared" si="23"/>
        <v>850</v>
      </c>
      <c r="K94" s="10">
        <v>4</v>
      </c>
      <c r="L94" s="10">
        <v>640</v>
      </c>
      <c r="M94" s="10">
        <v>0</v>
      </c>
      <c r="N94" s="10">
        <v>0</v>
      </c>
      <c r="O94" s="42">
        <f>300*D94+300*H94+300*J94+200*L94</f>
        <v>17496500</v>
      </c>
      <c r="P94" s="42">
        <f>60*F94</f>
        <v>9240</v>
      </c>
      <c r="Q94" s="42">
        <f>O94+P94</f>
        <v>17505740</v>
      </c>
      <c r="R94" s="28">
        <v>801.728</v>
      </c>
      <c r="S94" s="11"/>
    </row>
    <row r="95" ht="20.25" spans="1:19">
      <c r="A95" s="43" t="s">
        <v>104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8"/>
      <c r="Q95" s="49">
        <v>0.458</v>
      </c>
      <c r="R95" s="50"/>
      <c r="S95" s="51"/>
    </row>
    <row r="96" ht="20.25" spans="1:19">
      <c r="A96" s="43" t="s">
        <v>105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8"/>
      <c r="Q96" s="52" t="s">
        <v>106</v>
      </c>
      <c r="R96" s="53"/>
      <c r="S96" s="54"/>
    </row>
    <row r="97" ht="20.25" spans="1:19">
      <c r="A97" s="43" t="s">
        <v>107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8"/>
      <c r="Q97" s="52" t="s">
        <v>108</v>
      </c>
      <c r="R97" s="53"/>
      <c r="S97" s="54"/>
    </row>
    <row r="98" ht="20.25" spans="1:19">
      <c r="A98" s="43" t="s">
        <v>109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8"/>
      <c r="Q98" s="52" t="s">
        <v>110</v>
      </c>
      <c r="R98" s="53"/>
      <c r="S98" s="54"/>
    </row>
    <row r="99" ht="20.25" spans="1:19">
      <c r="A99" s="43" t="s">
        <v>111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8"/>
      <c r="Q99" s="52" t="s">
        <v>112</v>
      </c>
      <c r="R99" s="53"/>
      <c r="S99" s="54"/>
    </row>
    <row r="100" ht="20.25" spans="3:18">
      <c r="C100" s="45"/>
      <c r="D100" s="45"/>
      <c r="E100" s="45"/>
      <c r="F100" s="45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</row>
    <row r="101" ht="20.25" spans="3:18">
      <c r="C101" s="45"/>
      <c r="D101" s="45"/>
      <c r="E101" s="45"/>
      <c r="F101" s="45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</row>
    <row r="102" ht="20.25" spans="3:18">
      <c r="C102" s="45"/>
      <c r="D102" s="45"/>
      <c r="E102" s="45"/>
      <c r="F102" s="45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</row>
    <row r="103" ht="20.25" spans="3:18">
      <c r="C103" s="45"/>
      <c r="D103" s="45"/>
      <c r="E103" s="45"/>
      <c r="F103" s="45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</row>
    <row r="104" ht="20.25" spans="3:18">
      <c r="C104" s="45"/>
      <c r="D104" s="45"/>
      <c r="E104" s="45"/>
      <c r="F104" s="45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</row>
    <row r="105" ht="20.25" spans="3:18">
      <c r="C105" s="45"/>
      <c r="D105" s="45"/>
      <c r="E105" s="45"/>
      <c r="F105" s="45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</row>
    <row r="106" ht="20.25" spans="3:18">
      <c r="C106" s="45"/>
      <c r="D106" s="45"/>
      <c r="E106" s="45"/>
      <c r="F106" s="45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</row>
    <row r="107" ht="20.25" spans="3:18">
      <c r="C107" s="45"/>
      <c r="D107" s="45"/>
      <c r="E107" s="45"/>
      <c r="F107" s="45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</row>
    <row r="108" ht="20.25" spans="3:18">
      <c r="C108" s="45"/>
      <c r="D108" s="45"/>
      <c r="E108" s="45"/>
      <c r="F108" s="45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</row>
    <row r="109" ht="20.25" spans="3:18">
      <c r="C109" s="45"/>
      <c r="D109" s="45"/>
      <c r="E109" s="45"/>
      <c r="F109" s="45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</row>
    <row r="110" ht="20.25" spans="3:18">
      <c r="C110" s="45"/>
      <c r="D110" s="45"/>
      <c r="E110" s="45"/>
      <c r="F110" s="45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</row>
    <row r="111" ht="20.25" spans="3:18">
      <c r="C111" s="45"/>
      <c r="D111" s="45"/>
      <c r="E111" s="45"/>
      <c r="F111" s="45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</row>
    <row r="112" ht="20.25" spans="3:18">
      <c r="C112" s="45"/>
      <c r="D112" s="45"/>
      <c r="E112" s="45"/>
      <c r="F112" s="45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</row>
    <row r="113" ht="20.25" spans="3:18">
      <c r="C113" s="45"/>
      <c r="D113" s="45"/>
      <c r="E113" s="45"/>
      <c r="F113" s="45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</row>
    <row r="114" ht="20.25" spans="3:18">
      <c r="C114" s="45"/>
      <c r="D114" s="45"/>
      <c r="E114" s="45"/>
      <c r="F114" s="45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</row>
    <row r="115" ht="20.25" spans="3:18">
      <c r="C115" s="45"/>
      <c r="D115" s="45"/>
      <c r="E115" s="45"/>
      <c r="F115" s="45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</row>
    <row r="116" ht="20.25" spans="3:18">
      <c r="C116" s="45"/>
      <c r="D116" s="45"/>
      <c r="E116" s="45"/>
      <c r="F116" s="45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</row>
    <row r="117" ht="20.25" spans="3:18">
      <c r="C117" s="45"/>
      <c r="D117" s="45"/>
      <c r="E117" s="45"/>
      <c r="F117" s="45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</row>
    <row r="118" ht="20.25" spans="3:18">
      <c r="C118" s="45"/>
      <c r="D118" s="45"/>
      <c r="E118" s="45"/>
      <c r="F118" s="45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</row>
    <row r="119" ht="20.25" spans="3:18">
      <c r="C119" s="45"/>
      <c r="D119" s="45"/>
      <c r="E119" s="45"/>
      <c r="F119" s="45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</row>
    <row r="120" ht="20.25" spans="3:18">
      <c r="C120" s="45"/>
      <c r="D120" s="45"/>
      <c r="E120" s="45"/>
      <c r="F120" s="45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</row>
    <row r="121" ht="20.25" spans="3:18">
      <c r="C121" s="45"/>
      <c r="D121" s="45"/>
      <c r="E121" s="45"/>
      <c r="F121" s="45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</row>
    <row r="122" ht="20.25" spans="3:18">
      <c r="C122" s="45"/>
      <c r="D122" s="45"/>
      <c r="E122" s="45"/>
      <c r="F122" s="45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</row>
    <row r="123" ht="20.25" spans="3:18">
      <c r="C123" s="45"/>
      <c r="D123" s="45"/>
      <c r="E123" s="45"/>
      <c r="F123" s="45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</row>
    <row r="124" ht="20.25" spans="3:18">
      <c r="C124" s="45"/>
      <c r="D124" s="45"/>
      <c r="E124" s="45"/>
      <c r="F124" s="45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</row>
    <row r="125" ht="20.25" spans="3:18">
      <c r="C125" s="45"/>
      <c r="D125" s="45"/>
      <c r="E125" s="45"/>
      <c r="F125" s="45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</row>
    <row r="126" ht="20.25" spans="3:18">
      <c r="C126" s="45"/>
      <c r="D126" s="45"/>
      <c r="E126" s="45"/>
      <c r="F126" s="45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</row>
    <row r="127" ht="20.25" spans="3:18">
      <c r="C127" s="45"/>
      <c r="D127" s="45"/>
      <c r="E127" s="45"/>
      <c r="F127" s="45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</row>
    <row r="128" ht="20.25" spans="3:18">
      <c r="C128" s="45"/>
      <c r="D128" s="45"/>
      <c r="E128" s="45"/>
      <c r="F128" s="45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</row>
    <row r="129" ht="20.25" spans="3:18">
      <c r="C129" s="45"/>
      <c r="D129" s="45"/>
      <c r="E129" s="45"/>
      <c r="F129" s="45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</row>
    <row r="130" ht="20.25" spans="3:18">
      <c r="C130" s="45"/>
      <c r="D130" s="45"/>
      <c r="E130" s="45"/>
      <c r="F130" s="45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</row>
    <row r="131" ht="20.25" spans="3:18">
      <c r="C131" s="45"/>
      <c r="D131" s="45"/>
      <c r="E131" s="45"/>
      <c r="F131" s="45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</row>
    <row r="132" ht="20.25" spans="3:18">
      <c r="C132" s="45"/>
      <c r="D132" s="45"/>
      <c r="E132" s="45"/>
      <c r="F132" s="45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</row>
    <row r="133" ht="20.25" spans="3:18">
      <c r="C133" s="45"/>
      <c r="D133" s="45"/>
      <c r="E133" s="45"/>
      <c r="F133" s="45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</row>
    <row r="134" ht="20.25" spans="3:18">
      <c r="C134" s="45"/>
      <c r="D134" s="45"/>
      <c r="E134" s="45"/>
      <c r="F134" s="45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</row>
    <row r="135" ht="20.25" spans="3:18">
      <c r="C135" s="45"/>
      <c r="D135" s="45"/>
      <c r="E135" s="45"/>
      <c r="F135" s="45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</row>
    <row r="136" ht="20.25" spans="3:18">
      <c r="C136" s="45"/>
      <c r="D136" s="45"/>
      <c r="E136" s="45"/>
      <c r="F136" s="45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</row>
    <row r="137" ht="20.25" spans="3:18">
      <c r="C137" s="45"/>
      <c r="D137" s="45"/>
      <c r="E137" s="45"/>
      <c r="F137" s="45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</row>
    <row r="138" ht="20.25" spans="3:18">
      <c r="C138" s="45"/>
      <c r="D138" s="45"/>
      <c r="E138" s="45"/>
      <c r="F138" s="45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</row>
    <row r="139" ht="20.25" spans="3:18">
      <c r="C139" s="45"/>
      <c r="D139" s="45"/>
      <c r="E139" s="45"/>
      <c r="F139" s="45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</row>
    <row r="140" ht="20.25" spans="3:18">
      <c r="C140" s="45"/>
      <c r="D140" s="45"/>
      <c r="E140" s="45"/>
      <c r="F140" s="45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</row>
    <row r="141" ht="20.25" spans="3:18">
      <c r="C141" s="45"/>
      <c r="D141" s="45"/>
      <c r="E141" s="45"/>
      <c r="F141" s="45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</row>
    <row r="142" ht="20.25" spans="3:18">
      <c r="C142" s="45"/>
      <c r="D142" s="45"/>
      <c r="E142" s="45"/>
      <c r="F142" s="45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</row>
    <row r="143" ht="20.25" spans="3:18">
      <c r="C143" s="45"/>
      <c r="D143" s="45"/>
      <c r="E143" s="45"/>
      <c r="F143" s="45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</row>
    <row r="144" ht="20.25" spans="3:18">
      <c r="C144" s="45"/>
      <c r="D144" s="45"/>
      <c r="E144" s="45"/>
      <c r="F144" s="45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</row>
    <row r="145" ht="20.25" spans="3:18">
      <c r="C145" s="45"/>
      <c r="D145" s="45"/>
      <c r="E145" s="45"/>
      <c r="F145" s="45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</row>
  </sheetData>
  <mergeCells count="22">
    <mergeCell ref="A2:S2"/>
    <mergeCell ref="C3:D3"/>
    <mergeCell ref="E3:F3"/>
    <mergeCell ref="G3:H3"/>
    <mergeCell ref="I3:J3"/>
    <mergeCell ref="K3:L3"/>
    <mergeCell ref="M3:N3"/>
    <mergeCell ref="A94:B94"/>
    <mergeCell ref="A95:P95"/>
    <mergeCell ref="Q95:S95"/>
    <mergeCell ref="A96:P96"/>
    <mergeCell ref="Q96:S96"/>
    <mergeCell ref="A97:P97"/>
    <mergeCell ref="Q97:S97"/>
    <mergeCell ref="A98:P98"/>
    <mergeCell ref="Q98:S98"/>
    <mergeCell ref="A99:P99"/>
    <mergeCell ref="Q99:S99"/>
    <mergeCell ref="A3:A4"/>
    <mergeCell ref="B3:B4"/>
    <mergeCell ref="Q3:Q4"/>
    <mergeCell ref="S3:S4"/>
  </mergeCells>
  <pageMargins left="0.75" right="0.75" top="0.66875" bottom="0.629861111111111" header="0.509722222222222" footer="0.509722222222222"/>
  <pageSetup paperSize="8" scale="51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河源市发展改革局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河源市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江枫</dc:creator>
  <cp:lastModifiedBy>XX</cp:lastModifiedBy>
  <dcterms:created xsi:type="dcterms:W3CDTF">2023-08-14T07:43:00Z</dcterms:created>
  <dcterms:modified xsi:type="dcterms:W3CDTF">2025-11-04T01:36:15Z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1ED3133D5193444693F117B6D2E3889E</vt:lpwstr>
  </property>
  <property fmtid="{D5CDD505-2E9C-101B-9397-08002B2CF9AE}" pid="3" name="KSOProductBuildVer">
    <vt:lpwstr>2052-12.1.0.23125</vt:lpwstr>
  </property>
</Properties>
</file>