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一般公共预算" sheetId="2" r:id="rId1"/>
    <sheet name="Sheet1" sheetId="1" r:id="rId2"/>
  </sheets>
  <externalReferences>
    <externalReference r:id="rId3"/>
  </externalReferences>
  <definedNames>
    <definedName name="_xlnm._FilterDatabase" localSheetId="0" hidden="1">一般公共预算!$A$4:$AB$199</definedName>
    <definedName name="_xlnm.Print_Area" localSheetId="0">一般公共预算!$A$1:$Z$36</definedName>
    <definedName name="_xlnm.Print_Titles" localSheetId="0">一般公共预算!$4:$4</definedName>
  </definedNames>
  <calcPr calcId="144525"/>
</workbook>
</file>

<file path=xl/sharedStrings.xml><?xml version="1.0" encoding="utf-8"?>
<sst xmlns="http://schemas.openxmlformats.org/spreadsheetml/2006/main" count="60">
  <si>
    <t>附件1</t>
  </si>
  <si>
    <t>2020年市本级一般公共预算调整表</t>
  </si>
  <si>
    <t>单位：万元</t>
  </si>
  <si>
    <t>科  目</t>
  </si>
  <si>
    <t>2020年预算数</t>
  </si>
  <si>
    <t>调整（+-）金额</t>
  </si>
  <si>
    <t>2020年调整后预算数</t>
  </si>
  <si>
    <t>市本级
小计</t>
  </si>
  <si>
    <t>市直</t>
  </si>
  <si>
    <t>江东
新区</t>
  </si>
  <si>
    <t>市高
新区</t>
  </si>
  <si>
    <t>市本级小计</t>
  </si>
  <si>
    <t>一、一般公共预算收入</t>
  </si>
  <si>
    <t>一、一般公共预算支出</t>
  </si>
  <si>
    <t>（一）税收收入</t>
  </si>
  <si>
    <t>（一）一般公共服务支出</t>
  </si>
  <si>
    <t>（二）非税收入</t>
  </si>
  <si>
    <t>（二）国防支出</t>
  </si>
  <si>
    <t>二、转移性收入</t>
  </si>
  <si>
    <t>（三）公共安全支出</t>
  </si>
  <si>
    <t>（一）上级补助收入</t>
  </si>
  <si>
    <t>（四）教育支出</t>
  </si>
  <si>
    <t>返还性收入</t>
  </si>
  <si>
    <t>（五）科学技术支出</t>
  </si>
  <si>
    <t>一般性转移支付收入</t>
  </si>
  <si>
    <t>（六）文化旅游体育与传媒支出</t>
  </si>
  <si>
    <t>专项转移支付收入</t>
  </si>
  <si>
    <t>（七）社会保障和就业支出</t>
  </si>
  <si>
    <t>（二）下级上解收入</t>
  </si>
  <si>
    <t>（八）卫生健康支出</t>
  </si>
  <si>
    <t>三、动用预算稳定调节基金</t>
  </si>
  <si>
    <t>（九）节能环保支出</t>
  </si>
  <si>
    <t>四、调入资金</t>
  </si>
  <si>
    <t>（十）城乡社区支出</t>
  </si>
  <si>
    <t>（一）政府性基金预算调入资金</t>
  </si>
  <si>
    <t>（十一）农林水支出</t>
  </si>
  <si>
    <t>（二）国有资本经营预算调入资金</t>
  </si>
  <si>
    <t>（十二）交通运输支出</t>
  </si>
  <si>
    <t>（三）从其他资金调入</t>
  </si>
  <si>
    <t>（十三）资源勘探工业信息等支出</t>
  </si>
  <si>
    <t>五、债务转贷收入</t>
  </si>
  <si>
    <t>（十四）商业服务业等支出</t>
  </si>
  <si>
    <t>六、上年结余收入</t>
  </si>
  <si>
    <t>（十五）金融支出</t>
  </si>
  <si>
    <t>（十六）自然资源海洋气象等支出</t>
  </si>
  <si>
    <t>（十七）住房保障支出</t>
  </si>
  <si>
    <t>（十八）粮油物资储备支出</t>
  </si>
  <si>
    <t>（十九）灾害防治及应急管理支出</t>
  </si>
  <si>
    <t>（二十）预备费</t>
  </si>
  <si>
    <t>（二十一）其他支出</t>
  </si>
  <si>
    <t>（二十二）债务付息支出</t>
  </si>
  <si>
    <t>（二十三）债务发行费用支出</t>
  </si>
  <si>
    <t>二、上解上级支出</t>
  </si>
  <si>
    <t>三、补助下级支出</t>
  </si>
  <si>
    <t>四、调出资金</t>
  </si>
  <si>
    <t>五、债务还本支出</t>
  </si>
  <si>
    <t>六、安排预算稳定调节基金</t>
  </si>
  <si>
    <t>七、年终结余</t>
  </si>
  <si>
    <t>收入总计</t>
  </si>
  <si>
    <t>支出总计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</si>
</sst>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  <numFmt numFmtId="177" formatCode="#,##0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方正书宋简体"/>
      <charset val="134"/>
    </font>
    <font>
      <sz val="12"/>
      <name val="方正书宋简体"/>
      <charset val="134"/>
    </font>
    <font>
      <sz val="12"/>
      <name val="方正黑体简体"/>
      <charset val="134"/>
    </font>
    <font>
      <sz val="12"/>
      <name val="宋体"/>
      <charset val="134"/>
    </font>
    <font>
      <sz val="12"/>
      <color indexed="8"/>
      <name val="方正书宋简体"/>
      <charset val="134"/>
    </font>
    <font>
      <sz val="12"/>
      <color indexed="10"/>
      <name val="方正书宋简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24" borderId="1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13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13" applyFont="1" applyFill="1" applyAlignment="1">
      <alignment vertical="center"/>
    </xf>
    <xf numFmtId="0" fontId="2" fillId="0" borderId="0" xfId="13" applyFont="1" applyFill="1" applyAlignment="1">
      <alignment vertical="center"/>
    </xf>
    <xf numFmtId="0" fontId="3" fillId="0" borderId="0" xfId="13" applyFont="1" applyFill="1" applyAlignment="1">
      <alignment vertical="center"/>
    </xf>
    <xf numFmtId="0" fontId="4" fillId="0" borderId="0" xfId="13" applyFont="1" applyFill="1" applyAlignment="1">
      <alignment horizontal="center" vertical="center"/>
    </xf>
    <xf numFmtId="0" fontId="4" fillId="0" borderId="0" xfId="13" applyFont="1" applyFill="1" applyAlignment="1">
      <alignment vertical="center"/>
    </xf>
    <xf numFmtId="0" fontId="5" fillId="0" borderId="0" xfId="13" applyFont="1" applyFill="1" applyAlignment="1">
      <alignment vertical="center" wrapText="1"/>
    </xf>
    <xf numFmtId="0" fontId="5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wrapText="1"/>
    </xf>
    <xf numFmtId="0" fontId="2" fillId="0" borderId="0" xfId="19" applyFont="1" applyFill="1" applyBorder="1" applyAlignment="1">
      <alignment horizontal="center" vertical="center" wrapText="1"/>
    </xf>
    <xf numFmtId="0" fontId="3" fillId="0" borderId="0" xfId="13" applyFont="1" applyFill="1" applyAlignment="1">
      <alignment horizontal="right" vertical="center"/>
    </xf>
    <xf numFmtId="0" fontId="4" fillId="0" borderId="1" xfId="13" applyNumberFormat="1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/>
    </xf>
    <xf numFmtId="0" fontId="4" fillId="0" borderId="3" xfId="13" applyFont="1" applyFill="1" applyBorder="1" applyAlignment="1">
      <alignment horizontal="center" vertical="center"/>
    </xf>
    <xf numFmtId="0" fontId="4" fillId="0" borderId="4" xfId="13" applyFont="1" applyFill="1" applyBorder="1" applyAlignment="1">
      <alignment horizontal="center" vertical="center"/>
    </xf>
    <xf numFmtId="0" fontId="4" fillId="0" borderId="5" xfId="13" applyFont="1" applyFill="1" applyBorder="1" applyAlignment="1">
      <alignment horizontal="center" vertical="center" wrapText="1"/>
    </xf>
    <xf numFmtId="0" fontId="4" fillId="0" borderId="6" xfId="13" applyFont="1" applyFill="1" applyBorder="1" applyAlignment="1">
      <alignment horizontal="center" vertical="center" wrapText="1"/>
    </xf>
    <xf numFmtId="0" fontId="4" fillId="0" borderId="7" xfId="13" applyNumberFormat="1" applyFont="1" applyFill="1" applyBorder="1" applyAlignment="1">
      <alignment horizontal="center" vertical="center" wrapText="1"/>
    </xf>
    <xf numFmtId="0" fontId="4" fillId="0" borderId="8" xfId="13" applyFont="1" applyFill="1" applyBorder="1" applyAlignment="1">
      <alignment horizontal="center" vertical="center" wrapText="1"/>
    </xf>
    <xf numFmtId="0" fontId="4" fillId="0" borderId="8" xfId="13" applyFont="1" applyFill="1" applyBorder="1" applyAlignment="1">
      <alignment horizontal="center" vertical="center"/>
    </xf>
    <xf numFmtId="0" fontId="3" fillId="0" borderId="8" xfId="13" applyNumberFormat="1" applyFont="1" applyFill="1" applyBorder="1" applyAlignment="1">
      <alignment vertical="center" wrapText="1"/>
    </xf>
    <xf numFmtId="3" fontId="3" fillId="0" borderId="8" xfId="13" applyNumberFormat="1" applyFont="1" applyFill="1" applyBorder="1" applyAlignment="1" applyProtection="1">
      <alignment horizontal="right" vertical="center"/>
    </xf>
    <xf numFmtId="3" fontId="3" fillId="0" borderId="8" xfId="13" applyNumberFormat="1" applyFont="1" applyFill="1" applyBorder="1" applyAlignment="1" applyProtection="1">
      <alignment vertical="center"/>
    </xf>
    <xf numFmtId="177" fontId="3" fillId="0" borderId="8" xfId="13" applyNumberFormat="1" applyFont="1" applyFill="1" applyBorder="1" applyAlignment="1">
      <alignment vertical="center"/>
    </xf>
    <xf numFmtId="0" fontId="3" fillId="0" borderId="5" xfId="13" applyNumberFormat="1" applyFont="1" applyFill="1" applyBorder="1" applyAlignment="1">
      <alignment horizontal="left" vertical="center" wrapText="1" indent="1"/>
    </xf>
    <xf numFmtId="0" fontId="3" fillId="0" borderId="2" xfId="13" applyNumberFormat="1" applyFont="1" applyFill="1" applyBorder="1" applyAlignment="1">
      <alignment vertical="center" wrapText="1"/>
    </xf>
    <xf numFmtId="176" fontId="6" fillId="0" borderId="8" xfId="8" applyNumberFormat="1" applyFont="1" applyFill="1" applyBorder="1">
      <alignment vertical="center"/>
    </xf>
    <xf numFmtId="0" fontId="3" fillId="0" borderId="8" xfId="13" applyFont="1" applyFill="1" applyBorder="1" applyAlignment="1">
      <alignment vertical="center"/>
    </xf>
    <xf numFmtId="176" fontId="3" fillId="0" borderId="8" xfId="8" applyNumberFormat="1" applyFont="1" applyFill="1" applyBorder="1" applyAlignment="1" applyProtection="1">
      <alignment vertical="center"/>
    </xf>
    <xf numFmtId="0" fontId="3" fillId="0" borderId="1" xfId="13" applyNumberFormat="1" applyFont="1" applyFill="1" applyBorder="1" applyAlignment="1">
      <alignment horizontal="left" vertical="center" wrapText="1" indent="1"/>
    </xf>
    <xf numFmtId="176" fontId="3" fillId="0" borderId="8" xfId="8" applyNumberFormat="1" applyFont="1" applyFill="1" applyBorder="1" applyAlignment="1">
      <alignment vertical="center"/>
    </xf>
    <xf numFmtId="0" fontId="3" fillId="0" borderId="2" xfId="13" applyNumberFormat="1" applyFont="1" applyFill="1" applyBorder="1" applyAlignment="1">
      <alignment horizontal="center" vertical="center" wrapText="1"/>
    </xf>
    <xf numFmtId="0" fontId="3" fillId="0" borderId="0" xfId="13" applyFont="1" applyFill="1" applyAlignment="1">
      <alignment vertical="center" wrapText="1"/>
    </xf>
    <xf numFmtId="0" fontId="4" fillId="0" borderId="9" xfId="13" applyFont="1" applyFill="1" applyBorder="1" applyAlignment="1">
      <alignment horizontal="center" vertical="center" wrapText="1"/>
    </xf>
    <xf numFmtId="0" fontId="4" fillId="0" borderId="10" xfId="13" applyFont="1" applyFill="1" applyBorder="1" applyAlignment="1">
      <alignment horizontal="center" vertical="center" wrapText="1"/>
    </xf>
    <xf numFmtId="0" fontId="4" fillId="0" borderId="9" xfId="13" applyNumberFormat="1" applyFont="1" applyFill="1" applyBorder="1" applyAlignment="1">
      <alignment horizontal="center" vertical="center"/>
    </xf>
    <xf numFmtId="0" fontId="4" fillId="0" borderId="11" xfId="13" applyFont="1" applyFill="1" applyBorder="1" applyAlignment="1">
      <alignment horizontal="center" vertical="center" wrapText="1"/>
    </xf>
    <xf numFmtId="0" fontId="4" fillId="0" borderId="12" xfId="13" applyNumberFormat="1" applyFont="1" applyFill="1" applyBorder="1" applyAlignment="1">
      <alignment horizontal="center" vertical="center"/>
    </xf>
    <xf numFmtId="177" fontId="3" fillId="0" borderId="8" xfId="13" applyNumberFormat="1" applyFont="1" applyFill="1" applyBorder="1" applyAlignment="1" applyProtection="1">
      <alignment vertical="center"/>
    </xf>
    <xf numFmtId="177" fontId="3" fillId="0" borderId="11" xfId="13" applyNumberFormat="1" applyFont="1" applyFill="1" applyBorder="1" applyAlignment="1" applyProtection="1">
      <alignment vertical="center"/>
    </xf>
    <xf numFmtId="0" fontId="3" fillId="0" borderId="4" xfId="13" applyNumberFormat="1" applyFont="1" applyFill="1" applyBorder="1" applyAlignment="1">
      <alignment vertical="center" wrapText="1"/>
    </xf>
    <xf numFmtId="3" fontId="3" fillId="0" borderId="11" xfId="13" applyNumberFormat="1" applyFont="1" applyFill="1" applyBorder="1" applyAlignment="1" applyProtection="1">
      <alignment horizontal="right" vertical="center"/>
    </xf>
    <xf numFmtId="177" fontId="3" fillId="0" borderId="1" xfId="13" applyNumberFormat="1" applyFont="1" applyFill="1" applyBorder="1" applyAlignment="1">
      <alignment vertical="center"/>
    </xf>
    <xf numFmtId="0" fontId="3" fillId="0" borderId="4" xfId="13" applyNumberFormat="1" applyFont="1" applyFill="1" applyBorder="1" applyAlignment="1">
      <alignment horizontal="center" vertical="center" wrapText="1"/>
    </xf>
    <xf numFmtId="0" fontId="2" fillId="0" borderId="0" xfId="19" applyFont="1" applyFill="1" applyBorder="1" applyAlignment="1">
      <alignment vertical="center" wrapText="1"/>
    </xf>
    <xf numFmtId="3" fontId="3" fillId="0" borderId="0" xfId="13" applyNumberFormat="1" applyFont="1" applyFill="1" applyAlignment="1">
      <alignment vertical="center"/>
    </xf>
    <xf numFmtId="0" fontId="7" fillId="0" borderId="0" xfId="13" applyFont="1" applyFill="1" applyAlignment="1">
      <alignment vertical="center"/>
    </xf>
    <xf numFmtId="41" fontId="3" fillId="0" borderId="0" xfId="13" applyNumberFormat="1" applyFont="1" applyFill="1" applyAlignment="1">
      <alignment vertical="center"/>
    </xf>
    <xf numFmtId="176" fontId="3" fillId="0" borderId="0" xfId="13" applyNumberFormat="1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2007年预算外收支计划安排表_2014年预算表20131018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2020&#24180;&#24066;&#26412;&#32423;&#39044;&#31639;&#35843;&#25972;&#65288;2020-12-21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"/>
      <sheetName val="政府性基金预算"/>
      <sheetName val="国有资本经营预算"/>
    </sheetNames>
    <sheetDataSet>
      <sheetData sheetId="0"/>
      <sheetData sheetId="1"/>
      <sheetData sheetId="2">
        <row r="11">
          <cell r="X11">
            <v>17009.5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58"/>
  <sheetViews>
    <sheetView showGridLines="0" showZeros="0" tabSelected="1" workbookViewId="0">
      <pane xSplit="1" ySplit="5" topLeftCell="B9" activePane="bottomRight" state="frozen"/>
      <selection/>
      <selection pane="topRight"/>
      <selection pane="bottomLeft"/>
      <selection pane="bottomRight" activeCell="A2" sqref="A2:Z2"/>
    </sheetView>
  </sheetViews>
  <sheetFormatPr defaultColWidth="9" defaultRowHeight="14.25"/>
  <cols>
    <col min="1" max="1" width="31.0666666666667" style="6" customWidth="1"/>
    <col min="2" max="13" width="11.7833333333333" style="7" customWidth="1"/>
    <col min="14" max="14" width="31.0666666666667" style="6" customWidth="1"/>
    <col min="15" max="26" width="11.7833333333333" style="7" customWidth="1"/>
    <col min="27" max="27" width="11" style="7" customWidth="1"/>
    <col min="28" max="28" width="10.5" style="7" customWidth="1"/>
    <col min="29" max="29" width="10" style="7" customWidth="1"/>
    <col min="30" max="16384" width="9" style="7"/>
  </cols>
  <sheetData>
    <row r="1" s="1" customFormat="1" ht="21" customHeight="1" spans="1:14">
      <c r="A1" s="8" t="s">
        <v>0</v>
      </c>
      <c r="N1" s="8"/>
    </row>
    <row r="2" s="2" customFormat="1" ht="36" customHeight="1" spans="1:2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44"/>
    </row>
    <row r="3" s="3" customFormat="1" ht="25" customHeight="1" spans="1:26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="4" customFormat="1" ht="40" customHeight="1" spans="1:26">
      <c r="A4" s="11" t="s">
        <v>3</v>
      </c>
      <c r="B4" s="12" t="s">
        <v>4</v>
      </c>
      <c r="C4" s="13"/>
      <c r="D4" s="13"/>
      <c r="E4" s="14"/>
      <c r="F4" s="15" t="s">
        <v>5</v>
      </c>
      <c r="G4" s="16"/>
      <c r="H4" s="16"/>
      <c r="I4" s="33"/>
      <c r="J4" s="15" t="s">
        <v>6</v>
      </c>
      <c r="K4" s="16"/>
      <c r="L4" s="16"/>
      <c r="M4" s="34"/>
      <c r="N4" s="35" t="s">
        <v>3</v>
      </c>
      <c r="O4" s="12" t="s">
        <v>4</v>
      </c>
      <c r="P4" s="13"/>
      <c r="Q4" s="13"/>
      <c r="R4" s="14"/>
      <c r="S4" s="15" t="s">
        <v>5</v>
      </c>
      <c r="T4" s="16"/>
      <c r="U4" s="16"/>
      <c r="V4" s="33"/>
      <c r="W4" s="15" t="s">
        <v>6</v>
      </c>
      <c r="X4" s="16"/>
      <c r="Y4" s="16"/>
      <c r="Z4" s="33"/>
    </row>
    <row r="5" s="4" customFormat="1" ht="40" customHeight="1" spans="1:26">
      <c r="A5" s="17"/>
      <c r="B5" s="18" t="s">
        <v>7</v>
      </c>
      <c r="C5" s="19" t="s">
        <v>8</v>
      </c>
      <c r="D5" s="18" t="s">
        <v>9</v>
      </c>
      <c r="E5" s="18" t="s">
        <v>10</v>
      </c>
      <c r="F5" s="18" t="s">
        <v>11</v>
      </c>
      <c r="G5" s="19" t="s">
        <v>8</v>
      </c>
      <c r="H5" s="18" t="s">
        <v>9</v>
      </c>
      <c r="I5" s="18" t="s">
        <v>10</v>
      </c>
      <c r="J5" s="18" t="s">
        <v>11</v>
      </c>
      <c r="K5" s="19" t="s">
        <v>8</v>
      </c>
      <c r="L5" s="18" t="s">
        <v>9</v>
      </c>
      <c r="M5" s="36" t="s">
        <v>10</v>
      </c>
      <c r="N5" s="37"/>
      <c r="O5" s="18" t="s">
        <v>7</v>
      </c>
      <c r="P5" s="19" t="s">
        <v>8</v>
      </c>
      <c r="Q5" s="18" t="s">
        <v>9</v>
      </c>
      <c r="R5" s="18" t="s">
        <v>10</v>
      </c>
      <c r="S5" s="18" t="s">
        <v>11</v>
      </c>
      <c r="T5" s="19" t="s">
        <v>8</v>
      </c>
      <c r="U5" s="18" t="s">
        <v>9</v>
      </c>
      <c r="V5" s="18" t="s">
        <v>10</v>
      </c>
      <c r="W5" s="18" t="s">
        <v>11</v>
      </c>
      <c r="X5" s="19" t="s">
        <v>8</v>
      </c>
      <c r="Y5" s="18" t="s">
        <v>9</v>
      </c>
      <c r="Z5" s="18" t="s">
        <v>10</v>
      </c>
    </row>
    <row r="6" s="3" customFormat="1" ht="35" customHeight="1" spans="1:26">
      <c r="A6" s="20" t="s">
        <v>12</v>
      </c>
      <c r="B6" s="21">
        <f t="shared" ref="B6:B8" si="0">SUM(C6:E6)</f>
        <v>271586.02</v>
      </c>
      <c r="C6" s="22">
        <f t="shared" ref="C6:I6" si="1">SUM(C7:C8)</f>
        <v>195586.02</v>
      </c>
      <c r="D6" s="22">
        <f t="shared" si="1"/>
        <v>33000</v>
      </c>
      <c r="E6" s="22">
        <f t="shared" si="1"/>
        <v>43000</v>
      </c>
      <c r="F6" s="22">
        <f t="shared" ref="F6:F21" si="2">SUM(G6:I6)</f>
        <v>0</v>
      </c>
      <c r="G6" s="22">
        <f t="shared" si="1"/>
        <v>0</v>
      </c>
      <c r="H6" s="22">
        <f t="shared" si="1"/>
        <v>0</v>
      </c>
      <c r="I6" s="22">
        <f t="shared" si="1"/>
        <v>0</v>
      </c>
      <c r="J6" s="22">
        <f t="shared" ref="J6:J8" si="3">SUM(K6:M6)</f>
        <v>271586.02</v>
      </c>
      <c r="K6" s="22">
        <f t="shared" ref="K6:K17" si="4">C6+G6</f>
        <v>195586.02</v>
      </c>
      <c r="L6" s="38">
        <f t="shared" ref="L6:L21" si="5">H6+D6</f>
        <v>33000</v>
      </c>
      <c r="M6" s="39">
        <f t="shared" ref="M6:M11" si="6">I6+E6</f>
        <v>43000</v>
      </c>
      <c r="N6" s="40" t="s">
        <v>13</v>
      </c>
      <c r="O6" s="21">
        <f t="shared" ref="O6:O30" si="7">SUM(P6:R6)</f>
        <v>978205.541352</v>
      </c>
      <c r="P6" s="21">
        <f t="shared" ref="P6:R6" si="8">SUM(P7:P29)</f>
        <v>731226.918269</v>
      </c>
      <c r="Q6" s="21">
        <f t="shared" si="8"/>
        <v>163852.200821</v>
      </c>
      <c r="R6" s="21">
        <f t="shared" si="8"/>
        <v>83126.422262</v>
      </c>
      <c r="S6" s="21">
        <f t="shared" ref="S6:S35" si="9">SUM(T6:V6)</f>
        <v>-234491.0856</v>
      </c>
      <c r="T6" s="21">
        <f>SUM(T7:T29)</f>
        <v>-184241.14</v>
      </c>
      <c r="U6" s="21">
        <f>SUM(U7:U27)</f>
        <v>-49750</v>
      </c>
      <c r="V6" s="21">
        <f>SUM(V7:V27)</f>
        <v>-499.9456</v>
      </c>
      <c r="W6" s="21">
        <f t="shared" ref="W6:W30" si="10">SUM(X6:Z6)</f>
        <v>743714.455752</v>
      </c>
      <c r="X6" s="21">
        <f t="shared" ref="X6:Z6" si="11">T6+P6</f>
        <v>546985.778269</v>
      </c>
      <c r="Y6" s="21">
        <f t="shared" si="11"/>
        <v>114102.200821</v>
      </c>
      <c r="Z6" s="21">
        <f t="shared" si="11"/>
        <v>82626.476662</v>
      </c>
    </row>
    <row r="7" s="3" customFormat="1" ht="35" customHeight="1" spans="1:26">
      <c r="A7" s="20" t="s">
        <v>14</v>
      </c>
      <c r="B7" s="21">
        <f t="shared" si="0"/>
        <v>182590.02</v>
      </c>
      <c r="C7" s="21">
        <v>120690.02</v>
      </c>
      <c r="D7" s="21">
        <v>30400</v>
      </c>
      <c r="E7" s="21">
        <v>31500</v>
      </c>
      <c r="F7" s="22">
        <f t="shared" si="2"/>
        <v>0</v>
      </c>
      <c r="G7" s="21"/>
      <c r="H7" s="21"/>
      <c r="I7" s="21"/>
      <c r="J7" s="22">
        <f t="shared" si="3"/>
        <v>182590.02</v>
      </c>
      <c r="K7" s="22">
        <f t="shared" si="4"/>
        <v>120690.02</v>
      </c>
      <c r="L7" s="38">
        <f t="shared" si="5"/>
        <v>30400</v>
      </c>
      <c r="M7" s="39">
        <f t="shared" si="6"/>
        <v>31500</v>
      </c>
      <c r="N7" s="40" t="s">
        <v>15</v>
      </c>
      <c r="O7" s="21">
        <f t="shared" si="7"/>
        <v>236234.812243</v>
      </c>
      <c r="P7" s="21">
        <v>165755.637043</v>
      </c>
      <c r="Q7" s="21">
        <v>41927.3411</v>
      </c>
      <c r="R7" s="21">
        <v>28551.8341</v>
      </c>
      <c r="S7" s="21">
        <f t="shared" si="9"/>
        <v>-95527.6067</v>
      </c>
      <c r="T7" s="21">
        <v>-66340.79</v>
      </c>
      <c r="U7" s="21">
        <v>-16636</v>
      </c>
      <c r="V7" s="21">
        <v>-12550.8167</v>
      </c>
      <c r="W7" s="21">
        <f t="shared" si="10"/>
        <v>140707.205543</v>
      </c>
      <c r="X7" s="21">
        <f t="shared" ref="X7:Z7" si="12">T7+P7</f>
        <v>99414.847043</v>
      </c>
      <c r="Y7" s="21">
        <f t="shared" si="12"/>
        <v>25291.3411</v>
      </c>
      <c r="Z7" s="21">
        <f t="shared" si="12"/>
        <v>16001.0174</v>
      </c>
    </row>
    <row r="8" s="3" customFormat="1" ht="35" customHeight="1" spans="1:29">
      <c r="A8" s="20" t="s">
        <v>16</v>
      </c>
      <c r="B8" s="21">
        <f t="shared" si="0"/>
        <v>88996</v>
      </c>
      <c r="C8" s="21">
        <v>74896</v>
      </c>
      <c r="D8" s="21">
        <v>2600</v>
      </c>
      <c r="E8" s="21">
        <v>11500</v>
      </c>
      <c r="F8" s="22">
        <f t="shared" si="2"/>
        <v>0</v>
      </c>
      <c r="G8" s="21"/>
      <c r="H8" s="23"/>
      <c r="I8" s="21"/>
      <c r="J8" s="22">
        <f t="shared" si="3"/>
        <v>88996</v>
      </c>
      <c r="K8" s="22">
        <f t="shared" si="4"/>
        <v>74896</v>
      </c>
      <c r="L8" s="38">
        <f t="shared" si="5"/>
        <v>2600</v>
      </c>
      <c r="M8" s="39">
        <f t="shared" si="6"/>
        <v>11500</v>
      </c>
      <c r="N8" s="40" t="s">
        <v>17</v>
      </c>
      <c r="O8" s="21">
        <f t="shared" si="7"/>
        <v>2677.701741</v>
      </c>
      <c r="P8" s="21">
        <v>2677.701741</v>
      </c>
      <c r="Q8" s="21">
        <v>0</v>
      </c>
      <c r="R8" s="21"/>
      <c r="S8" s="21">
        <f t="shared" si="9"/>
        <v>-1140</v>
      </c>
      <c r="T8" s="21">
        <v>-1140</v>
      </c>
      <c r="U8" s="21"/>
      <c r="V8" s="21"/>
      <c r="W8" s="21">
        <f t="shared" si="10"/>
        <v>1537.701741</v>
      </c>
      <c r="X8" s="21">
        <f t="shared" ref="X8:Z8" si="13">T8+P8</f>
        <v>1537.701741</v>
      </c>
      <c r="Y8" s="21">
        <f t="shared" si="13"/>
        <v>0</v>
      </c>
      <c r="Z8" s="21">
        <f t="shared" si="13"/>
        <v>0</v>
      </c>
      <c r="AC8" s="45"/>
    </row>
    <row r="9" s="3" customFormat="1" ht="35" customHeight="1" spans="1:29">
      <c r="A9" s="20" t="s">
        <v>18</v>
      </c>
      <c r="B9" s="21">
        <f t="shared" ref="B9:J9" si="14">SUM(B10,B14)</f>
        <v>251089</v>
      </c>
      <c r="C9" s="21">
        <f t="shared" si="14"/>
        <v>224946.0501</v>
      </c>
      <c r="D9" s="21">
        <f t="shared" si="14"/>
        <v>49982</v>
      </c>
      <c r="E9" s="21">
        <f t="shared" si="14"/>
        <v>0</v>
      </c>
      <c r="F9" s="22">
        <f t="shared" si="2"/>
        <v>-6432.87</v>
      </c>
      <c r="G9" s="21">
        <f t="shared" si="14"/>
        <v>1417.13</v>
      </c>
      <c r="H9" s="21">
        <f t="shared" si="14"/>
        <v>-7850</v>
      </c>
      <c r="I9" s="21">
        <f t="shared" si="14"/>
        <v>0</v>
      </c>
      <c r="J9" s="21">
        <f t="shared" si="14"/>
        <v>244656.13</v>
      </c>
      <c r="K9" s="22">
        <f t="shared" si="4"/>
        <v>226363.1801</v>
      </c>
      <c r="L9" s="21">
        <f t="shared" si="5"/>
        <v>42132</v>
      </c>
      <c r="M9" s="39">
        <f t="shared" si="6"/>
        <v>0</v>
      </c>
      <c r="N9" s="40" t="s">
        <v>19</v>
      </c>
      <c r="O9" s="21">
        <f t="shared" si="7"/>
        <v>74977.622386</v>
      </c>
      <c r="P9" s="21">
        <v>62822.343586</v>
      </c>
      <c r="Q9" s="21">
        <v>8806.5788</v>
      </c>
      <c r="R9" s="21">
        <v>3348.7</v>
      </c>
      <c r="S9" s="21">
        <f t="shared" si="9"/>
        <v>-20483.98</v>
      </c>
      <c r="T9" s="21">
        <v>-15457.53</v>
      </c>
      <c r="U9" s="21">
        <v>-3041</v>
      </c>
      <c r="V9" s="21">
        <v>-1985.45</v>
      </c>
      <c r="W9" s="21">
        <f t="shared" si="10"/>
        <v>54493.642386</v>
      </c>
      <c r="X9" s="21">
        <f t="shared" ref="X9:Z9" si="15">T9+P9</f>
        <v>47364.813586</v>
      </c>
      <c r="Y9" s="21">
        <f t="shared" si="15"/>
        <v>5765.5788</v>
      </c>
      <c r="Z9" s="21">
        <f t="shared" si="15"/>
        <v>1363.25</v>
      </c>
      <c r="AC9" s="45"/>
    </row>
    <row r="10" s="3" customFormat="1" ht="35" customHeight="1" spans="1:27">
      <c r="A10" s="20" t="s">
        <v>20</v>
      </c>
      <c r="B10" s="21">
        <v>238383</v>
      </c>
      <c r="C10" s="21">
        <f t="shared" ref="C10:I10" si="16">SUM(C11:C13)</f>
        <v>212240.0501</v>
      </c>
      <c r="D10" s="21">
        <f t="shared" si="16"/>
        <v>49982</v>
      </c>
      <c r="E10" s="21">
        <f t="shared" si="16"/>
        <v>0</v>
      </c>
      <c r="F10" s="22">
        <f t="shared" si="2"/>
        <v>-7850</v>
      </c>
      <c r="G10" s="21">
        <f t="shared" si="16"/>
        <v>0</v>
      </c>
      <c r="H10" s="21">
        <f t="shared" si="16"/>
        <v>-7850</v>
      </c>
      <c r="I10" s="21">
        <f t="shared" si="16"/>
        <v>0</v>
      </c>
      <c r="J10" s="22">
        <v>230533</v>
      </c>
      <c r="K10" s="22">
        <f t="shared" si="4"/>
        <v>212240.0501</v>
      </c>
      <c r="L10" s="21">
        <f t="shared" si="5"/>
        <v>42132</v>
      </c>
      <c r="M10" s="39">
        <f t="shared" si="6"/>
        <v>0</v>
      </c>
      <c r="N10" s="40" t="s">
        <v>21</v>
      </c>
      <c r="O10" s="21">
        <f t="shared" si="7"/>
        <v>126051.383756</v>
      </c>
      <c r="P10" s="21">
        <v>84375.776656</v>
      </c>
      <c r="Q10" s="21">
        <v>37105.6071</v>
      </c>
      <c r="R10" s="21">
        <v>4570</v>
      </c>
      <c r="S10" s="21">
        <f t="shared" si="9"/>
        <v>-27644</v>
      </c>
      <c r="T10" s="21">
        <v>-15914</v>
      </c>
      <c r="U10" s="21">
        <v>-7292</v>
      </c>
      <c r="V10" s="21">
        <v>-4438</v>
      </c>
      <c r="W10" s="21">
        <f t="shared" si="10"/>
        <v>98407.383756</v>
      </c>
      <c r="X10" s="21">
        <f t="shared" ref="X10:Z10" si="17">T10+P10</f>
        <v>68461.776656</v>
      </c>
      <c r="Y10" s="21">
        <f t="shared" si="17"/>
        <v>29813.6071</v>
      </c>
      <c r="Z10" s="21">
        <f t="shared" si="17"/>
        <v>132</v>
      </c>
      <c r="AA10" s="45"/>
    </row>
    <row r="11" s="3" customFormat="1" ht="35" customHeight="1" spans="1:29">
      <c r="A11" s="24" t="s">
        <v>22</v>
      </c>
      <c r="B11" s="21">
        <f t="shared" ref="B11:B21" si="18">SUM(C11:E11)</f>
        <v>42794</v>
      </c>
      <c r="C11" s="21">
        <v>34944</v>
      </c>
      <c r="D11" s="21">
        <v>7850</v>
      </c>
      <c r="E11" s="21"/>
      <c r="F11" s="22">
        <f t="shared" si="2"/>
        <v>-7850</v>
      </c>
      <c r="G11" s="21"/>
      <c r="H11" s="21">
        <v>-7850</v>
      </c>
      <c r="I11" s="21"/>
      <c r="J11" s="22">
        <f t="shared" ref="J11:J21" si="19">SUM(K11:M11)</f>
        <v>34944</v>
      </c>
      <c r="K11" s="22">
        <f t="shared" si="4"/>
        <v>34944</v>
      </c>
      <c r="L11" s="21">
        <f t="shared" si="5"/>
        <v>0</v>
      </c>
      <c r="M11" s="39">
        <f t="shared" si="6"/>
        <v>0</v>
      </c>
      <c r="N11" s="40" t="s">
        <v>23</v>
      </c>
      <c r="O11" s="21">
        <f t="shared" si="7"/>
        <v>36581.420147</v>
      </c>
      <c r="P11" s="21">
        <v>21765.420147</v>
      </c>
      <c r="Q11" s="21">
        <v>830</v>
      </c>
      <c r="R11" s="21">
        <v>13986</v>
      </c>
      <c r="S11" s="21">
        <f t="shared" si="9"/>
        <v>-8301.994</v>
      </c>
      <c r="T11" s="21">
        <v>-3194</v>
      </c>
      <c r="U11" s="21"/>
      <c r="V11" s="21">
        <v>-5107.994</v>
      </c>
      <c r="W11" s="21">
        <f t="shared" si="10"/>
        <v>28279.426147</v>
      </c>
      <c r="X11" s="21">
        <f t="shared" ref="X11:Z11" si="20">T11+P11</f>
        <v>18571.420147</v>
      </c>
      <c r="Y11" s="21">
        <f t="shared" si="20"/>
        <v>830</v>
      </c>
      <c r="Z11" s="21">
        <f t="shared" si="20"/>
        <v>8878.006</v>
      </c>
      <c r="AC11" s="45"/>
    </row>
    <row r="12" s="3" customFormat="1" ht="35" customHeight="1" spans="1:27">
      <c r="A12" s="24" t="s">
        <v>24</v>
      </c>
      <c r="B12" s="21">
        <v>119803.1913</v>
      </c>
      <c r="C12" s="21">
        <v>119803.1913</v>
      </c>
      <c r="D12" s="21">
        <v>23839</v>
      </c>
      <c r="E12" s="21"/>
      <c r="F12" s="22">
        <f t="shared" si="2"/>
        <v>0</v>
      </c>
      <c r="G12" s="21"/>
      <c r="H12" s="21"/>
      <c r="I12" s="21"/>
      <c r="J12" s="21">
        <v>119803.1913</v>
      </c>
      <c r="K12" s="22">
        <f t="shared" si="4"/>
        <v>119803.1913</v>
      </c>
      <c r="L12" s="21">
        <f t="shared" si="5"/>
        <v>23839</v>
      </c>
      <c r="M12" s="39"/>
      <c r="N12" s="40" t="s">
        <v>25</v>
      </c>
      <c r="O12" s="21">
        <f t="shared" si="7"/>
        <v>20721.180837</v>
      </c>
      <c r="P12" s="21">
        <v>15280.318787</v>
      </c>
      <c r="Q12" s="21">
        <v>5440.86205</v>
      </c>
      <c r="R12" s="21"/>
      <c r="S12" s="21">
        <f t="shared" si="9"/>
        <v>-5456</v>
      </c>
      <c r="T12" s="21">
        <v>-2897</v>
      </c>
      <c r="U12" s="21">
        <v>-2559</v>
      </c>
      <c r="V12" s="21"/>
      <c r="W12" s="21">
        <f t="shared" si="10"/>
        <v>15265.180837</v>
      </c>
      <c r="X12" s="21">
        <f t="shared" ref="X12:Z12" si="21">T12+P12</f>
        <v>12383.318787</v>
      </c>
      <c r="Y12" s="21">
        <f t="shared" si="21"/>
        <v>2881.86205</v>
      </c>
      <c r="Z12" s="21">
        <f t="shared" si="21"/>
        <v>0</v>
      </c>
      <c r="AA12" s="45"/>
    </row>
    <row r="13" s="3" customFormat="1" ht="35" customHeight="1" spans="1:29">
      <c r="A13" s="24" t="s">
        <v>26</v>
      </c>
      <c r="B13" s="21">
        <f t="shared" si="18"/>
        <v>75785.8588</v>
      </c>
      <c r="C13" s="21">
        <v>57492.8588</v>
      </c>
      <c r="D13" s="21">
        <v>18293</v>
      </c>
      <c r="E13" s="21"/>
      <c r="F13" s="22">
        <f t="shared" si="2"/>
        <v>0</v>
      </c>
      <c r="G13" s="21"/>
      <c r="H13" s="21"/>
      <c r="I13" s="21"/>
      <c r="J13" s="22">
        <f t="shared" si="19"/>
        <v>75785.8588</v>
      </c>
      <c r="K13" s="22">
        <f t="shared" si="4"/>
        <v>57492.8588</v>
      </c>
      <c r="L13" s="21">
        <f t="shared" si="5"/>
        <v>18293</v>
      </c>
      <c r="M13" s="39"/>
      <c r="N13" s="40" t="s">
        <v>27</v>
      </c>
      <c r="O13" s="21">
        <f t="shared" si="7"/>
        <v>81918.922868</v>
      </c>
      <c r="P13" s="21">
        <v>69548.426631</v>
      </c>
      <c r="Q13" s="21">
        <v>12116.016237</v>
      </c>
      <c r="R13" s="21">
        <v>254.48</v>
      </c>
      <c r="S13" s="21">
        <f t="shared" si="9"/>
        <v>-26145</v>
      </c>
      <c r="T13" s="21">
        <v>-25307</v>
      </c>
      <c r="U13" s="21">
        <v>-838</v>
      </c>
      <c r="V13" s="21"/>
      <c r="W13" s="21">
        <f t="shared" si="10"/>
        <v>55773.922868</v>
      </c>
      <c r="X13" s="21">
        <f t="shared" ref="X13:Z13" si="22">T13+P13</f>
        <v>44241.426631</v>
      </c>
      <c r="Y13" s="21">
        <f t="shared" si="22"/>
        <v>11278.016237</v>
      </c>
      <c r="Z13" s="21">
        <f t="shared" si="22"/>
        <v>254.48</v>
      </c>
      <c r="AC13" s="46"/>
    </row>
    <row r="14" s="3" customFormat="1" ht="35" customHeight="1" spans="1:29">
      <c r="A14" s="25" t="s">
        <v>28</v>
      </c>
      <c r="B14" s="21">
        <f t="shared" si="18"/>
        <v>12706</v>
      </c>
      <c r="C14" s="21">
        <v>12706</v>
      </c>
      <c r="D14" s="26"/>
      <c r="E14" s="26"/>
      <c r="F14" s="22">
        <f t="shared" si="2"/>
        <v>1417.13</v>
      </c>
      <c r="G14" s="22">
        <f>303.86+921.57+0.3+191.4</f>
        <v>1417.13</v>
      </c>
      <c r="H14" s="27"/>
      <c r="I14" s="27"/>
      <c r="J14" s="22">
        <f t="shared" si="19"/>
        <v>14123.13</v>
      </c>
      <c r="K14" s="22">
        <f t="shared" si="4"/>
        <v>14123.13</v>
      </c>
      <c r="L14" s="38">
        <f t="shared" si="5"/>
        <v>0</v>
      </c>
      <c r="M14" s="39">
        <f t="shared" ref="M14:M21" si="23">I14+E14</f>
        <v>0</v>
      </c>
      <c r="N14" s="40" t="s">
        <v>29</v>
      </c>
      <c r="O14" s="21">
        <f t="shared" si="7"/>
        <v>42320.88947</v>
      </c>
      <c r="P14" s="21">
        <v>27918.02167</v>
      </c>
      <c r="Q14" s="21">
        <v>11932.8678</v>
      </c>
      <c r="R14" s="21">
        <v>2470</v>
      </c>
      <c r="S14" s="21">
        <f t="shared" si="9"/>
        <v>-12515.6</v>
      </c>
      <c r="T14" s="21">
        <v>-9977.6</v>
      </c>
      <c r="U14" s="21">
        <v>-538</v>
      </c>
      <c r="V14" s="21">
        <v>-2000</v>
      </c>
      <c r="W14" s="21">
        <f t="shared" si="10"/>
        <v>29805.28947</v>
      </c>
      <c r="X14" s="21">
        <f t="shared" ref="X14:Z14" si="24">T14+P14</f>
        <v>17940.42167</v>
      </c>
      <c r="Y14" s="21">
        <f t="shared" si="24"/>
        <v>11394.8678</v>
      </c>
      <c r="Z14" s="21">
        <f t="shared" si="24"/>
        <v>470</v>
      </c>
      <c r="AB14" s="45"/>
      <c r="AC14" s="46"/>
    </row>
    <row r="15" s="3" customFormat="1" ht="35" customHeight="1" spans="1:26">
      <c r="A15" s="25" t="s">
        <v>30</v>
      </c>
      <c r="B15" s="21">
        <f t="shared" si="18"/>
        <v>27023.2051</v>
      </c>
      <c r="C15" s="21">
        <v>21244.2051</v>
      </c>
      <c r="D15" s="21">
        <v>5779</v>
      </c>
      <c r="E15" s="21"/>
      <c r="F15" s="22">
        <f t="shared" si="2"/>
        <v>0</v>
      </c>
      <c r="G15" s="21"/>
      <c r="H15" s="21"/>
      <c r="I15" s="21"/>
      <c r="J15" s="22">
        <f t="shared" si="19"/>
        <v>27023.2051</v>
      </c>
      <c r="K15" s="22">
        <f t="shared" si="4"/>
        <v>21244.2051</v>
      </c>
      <c r="L15" s="38">
        <f t="shared" si="5"/>
        <v>5779</v>
      </c>
      <c r="M15" s="39">
        <f t="shared" si="23"/>
        <v>0</v>
      </c>
      <c r="N15" s="40" t="s">
        <v>31</v>
      </c>
      <c r="O15" s="21">
        <f t="shared" si="7"/>
        <v>16888.421512</v>
      </c>
      <c r="P15" s="21">
        <v>14989.371512</v>
      </c>
      <c r="Q15" s="21">
        <v>137</v>
      </c>
      <c r="R15" s="21">
        <v>1762.05</v>
      </c>
      <c r="S15" s="21">
        <f t="shared" si="9"/>
        <v>-1552.8</v>
      </c>
      <c r="T15" s="21">
        <v>-440.8</v>
      </c>
      <c r="U15" s="21"/>
      <c r="V15" s="21">
        <v>-1112</v>
      </c>
      <c r="W15" s="21">
        <f t="shared" si="10"/>
        <v>15335.621512</v>
      </c>
      <c r="X15" s="21">
        <f t="shared" ref="X15:Z15" si="25">T15+P15</f>
        <v>14548.571512</v>
      </c>
      <c r="Y15" s="21">
        <f t="shared" si="25"/>
        <v>137</v>
      </c>
      <c r="Z15" s="21">
        <f t="shared" si="25"/>
        <v>650.05</v>
      </c>
    </row>
    <row r="16" s="3" customFormat="1" ht="35" customHeight="1" spans="1:26">
      <c r="A16" s="25" t="s">
        <v>32</v>
      </c>
      <c r="B16" s="21">
        <f t="shared" si="18"/>
        <v>395848.271985</v>
      </c>
      <c r="C16" s="21">
        <f t="shared" ref="C16:I16" si="26">SUM(C17:C19)</f>
        <v>280430.271985</v>
      </c>
      <c r="D16" s="21">
        <f t="shared" si="26"/>
        <v>74918</v>
      </c>
      <c r="E16" s="21">
        <f t="shared" si="26"/>
        <v>40500</v>
      </c>
      <c r="F16" s="22">
        <f t="shared" si="2"/>
        <v>-231558.004385</v>
      </c>
      <c r="G16" s="21">
        <f t="shared" si="26"/>
        <v>-185658.004385</v>
      </c>
      <c r="H16" s="21">
        <f t="shared" si="26"/>
        <v>-45400</v>
      </c>
      <c r="I16" s="21">
        <f t="shared" si="26"/>
        <v>-500</v>
      </c>
      <c r="J16" s="22">
        <f t="shared" si="19"/>
        <v>164290.2676</v>
      </c>
      <c r="K16" s="22">
        <f t="shared" si="4"/>
        <v>94772.2676</v>
      </c>
      <c r="L16" s="38">
        <f t="shared" si="5"/>
        <v>29518</v>
      </c>
      <c r="M16" s="39">
        <f t="shared" si="23"/>
        <v>40000</v>
      </c>
      <c r="N16" s="40" t="s">
        <v>33</v>
      </c>
      <c r="O16" s="21">
        <f t="shared" si="7"/>
        <v>42040.17028</v>
      </c>
      <c r="P16" s="21">
        <v>9191.31898</v>
      </c>
      <c r="Q16" s="21">
        <v>11758.6613</v>
      </c>
      <c r="R16" s="21">
        <v>21090.19</v>
      </c>
      <c r="S16" s="21">
        <f t="shared" si="9"/>
        <v>20588.4201</v>
      </c>
      <c r="T16" s="21">
        <v>-2486</v>
      </c>
      <c r="U16" s="21">
        <v>-5300</v>
      </c>
      <c r="V16" s="21">
        <v>28374.4201</v>
      </c>
      <c r="W16" s="21">
        <f t="shared" si="10"/>
        <v>62628.59038</v>
      </c>
      <c r="X16" s="21">
        <f t="shared" ref="X16:Z16" si="27">T16+P16</f>
        <v>6705.31898</v>
      </c>
      <c r="Y16" s="21">
        <f t="shared" si="27"/>
        <v>6458.6613</v>
      </c>
      <c r="Z16" s="21">
        <f t="shared" si="27"/>
        <v>49464.6101</v>
      </c>
    </row>
    <row r="17" s="3" customFormat="1" ht="35" customHeight="1" spans="1:26">
      <c r="A17" s="20" t="s">
        <v>34</v>
      </c>
      <c r="B17" s="21">
        <f t="shared" si="18"/>
        <v>350406.3476</v>
      </c>
      <c r="C17" s="21">
        <v>235506.3476</v>
      </c>
      <c r="D17" s="21">
        <v>74400</v>
      </c>
      <c r="E17" s="21">
        <v>40500</v>
      </c>
      <c r="F17" s="22">
        <f t="shared" si="2"/>
        <v>-215931</v>
      </c>
      <c r="G17" s="22">
        <v>-170031</v>
      </c>
      <c r="H17" s="21">
        <v>-45400</v>
      </c>
      <c r="I17" s="21">
        <v>-500</v>
      </c>
      <c r="J17" s="22">
        <f t="shared" si="19"/>
        <v>134475.3476</v>
      </c>
      <c r="K17" s="22">
        <f t="shared" si="4"/>
        <v>65475.3476</v>
      </c>
      <c r="L17" s="38">
        <f t="shared" si="5"/>
        <v>29000</v>
      </c>
      <c r="M17" s="39">
        <f t="shared" si="23"/>
        <v>40000</v>
      </c>
      <c r="N17" s="40" t="s">
        <v>35</v>
      </c>
      <c r="O17" s="21">
        <f t="shared" si="7"/>
        <v>66210.807075</v>
      </c>
      <c r="P17" s="21">
        <v>45405.695941</v>
      </c>
      <c r="Q17" s="21">
        <v>20805.111134</v>
      </c>
      <c r="R17" s="21"/>
      <c r="S17" s="21">
        <f t="shared" si="9"/>
        <v>-12306</v>
      </c>
      <c r="T17" s="21">
        <v>-1238</v>
      </c>
      <c r="U17" s="21">
        <v>-11068</v>
      </c>
      <c r="V17" s="21"/>
      <c r="W17" s="21">
        <f t="shared" si="10"/>
        <v>53904.807075</v>
      </c>
      <c r="X17" s="21">
        <f t="shared" ref="X17:Z17" si="28">T17+P17</f>
        <v>44167.695941</v>
      </c>
      <c r="Y17" s="21">
        <f t="shared" si="28"/>
        <v>9737.111134</v>
      </c>
      <c r="Z17" s="21">
        <f t="shared" si="28"/>
        <v>0</v>
      </c>
    </row>
    <row r="18" s="3" customFormat="1" ht="35" customHeight="1" spans="1:26">
      <c r="A18" s="20" t="s">
        <v>36</v>
      </c>
      <c r="B18" s="21">
        <f t="shared" si="18"/>
        <v>33154.504385</v>
      </c>
      <c r="C18" s="21">
        <v>32636.504385</v>
      </c>
      <c r="D18" s="21">
        <v>518</v>
      </c>
      <c r="E18" s="28"/>
      <c r="F18" s="22">
        <f t="shared" si="2"/>
        <v>-15627.004385</v>
      </c>
      <c r="G18" s="22">
        <f>K18-C18</f>
        <v>-15627.004385</v>
      </c>
      <c r="H18" s="27"/>
      <c r="I18" s="27"/>
      <c r="J18" s="22">
        <f t="shared" si="19"/>
        <v>17527.5</v>
      </c>
      <c r="K18" s="22">
        <f>[1]国有资本经营预算!X11</f>
        <v>17009.5</v>
      </c>
      <c r="L18" s="38">
        <f t="shared" si="5"/>
        <v>518</v>
      </c>
      <c r="M18" s="39">
        <f t="shared" si="23"/>
        <v>0</v>
      </c>
      <c r="N18" s="40" t="s">
        <v>37</v>
      </c>
      <c r="O18" s="21">
        <f t="shared" si="7"/>
        <v>95137.649176</v>
      </c>
      <c r="P18" s="21">
        <v>93588.171576</v>
      </c>
      <c r="Q18" s="21">
        <v>1549.4776</v>
      </c>
      <c r="R18" s="21"/>
      <c r="S18" s="21">
        <f t="shared" si="9"/>
        <v>-20099</v>
      </c>
      <c r="T18" s="21">
        <v>-19699</v>
      </c>
      <c r="U18" s="21">
        <v>-400</v>
      </c>
      <c r="V18" s="21"/>
      <c r="W18" s="21">
        <f t="shared" si="10"/>
        <v>75038.649176</v>
      </c>
      <c r="X18" s="21">
        <f t="shared" ref="X18:Z18" si="29">T18+P18</f>
        <v>73889.171576</v>
      </c>
      <c r="Y18" s="21">
        <f t="shared" si="29"/>
        <v>1149.4776</v>
      </c>
      <c r="Z18" s="21">
        <f t="shared" si="29"/>
        <v>0</v>
      </c>
    </row>
    <row r="19" s="3" customFormat="1" ht="35" customHeight="1" spans="1:26">
      <c r="A19" s="20" t="s">
        <v>38</v>
      </c>
      <c r="B19" s="21">
        <f t="shared" si="18"/>
        <v>12287.42</v>
      </c>
      <c r="C19" s="21">
        <v>12287.42</v>
      </c>
      <c r="D19" s="21"/>
      <c r="E19" s="27"/>
      <c r="F19" s="22">
        <f t="shared" si="2"/>
        <v>0</v>
      </c>
      <c r="G19" s="22"/>
      <c r="H19" s="27"/>
      <c r="I19" s="22"/>
      <c r="J19" s="22">
        <f t="shared" si="19"/>
        <v>12287.42</v>
      </c>
      <c r="K19" s="22">
        <f t="shared" ref="K19:K21" si="30">C19+G19</f>
        <v>12287.42</v>
      </c>
      <c r="L19" s="38">
        <f t="shared" si="5"/>
        <v>0</v>
      </c>
      <c r="M19" s="39">
        <f t="shared" si="23"/>
        <v>0</v>
      </c>
      <c r="N19" s="40" t="s">
        <v>39</v>
      </c>
      <c r="O19" s="21">
        <f t="shared" si="7"/>
        <v>19652.17154</v>
      </c>
      <c r="P19" s="21">
        <v>19266.67154</v>
      </c>
      <c r="Q19" s="21">
        <v>2.4</v>
      </c>
      <c r="R19" s="21">
        <v>383.1</v>
      </c>
      <c r="S19" s="21">
        <f t="shared" si="9"/>
        <v>-8.1</v>
      </c>
      <c r="T19" s="21"/>
      <c r="U19" s="21"/>
      <c r="V19" s="21">
        <v>-8.1</v>
      </c>
      <c r="W19" s="21">
        <f t="shared" si="10"/>
        <v>19644.07154</v>
      </c>
      <c r="X19" s="21">
        <f t="shared" ref="X19:Z19" si="31">T19+P19</f>
        <v>19266.67154</v>
      </c>
      <c r="Y19" s="21">
        <f t="shared" si="31"/>
        <v>2.4</v>
      </c>
      <c r="Z19" s="21">
        <f t="shared" si="31"/>
        <v>375</v>
      </c>
    </row>
    <row r="20" s="3" customFormat="1" ht="35" customHeight="1" spans="1:26">
      <c r="A20" s="25" t="s">
        <v>40</v>
      </c>
      <c r="B20" s="21">
        <f t="shared" si="18"/>
        <v>59607</v>
      </c>
      <c r="C20" s="21">
        <v>58607</v>
      </c>
      <c r="D20" s="21">
        <v>1000</v>
      </c>
      <c r="E20" s="21"/>
      <c r="F20" s="22">
        <f t="shared" si="2"/>
        <v>9906</v>
      </c>
      <c r="G20" s="27"/>
      <c r="H20" s="22">
        <v>3500</v>
      </c>
      <c r="I20" s="22">
        <v>6406</v>
      </c>
      <c r="J20" s="22">
        <f t="shared" si="19"/>
        <v>69513</v>
      </c>
      <c r="K20" s="22">
        <f t="shared" si="30"/>
        <v>58607</v>
      </c>
      <c r="L20" s="38">
        <f t="shared" si="5"/>
        <v>4500</v>
      </c>
      <c r="M20" s="39">
        <f t="shared" si="23"/>
        <v>6406</v>
      </c>
      <c r="N20" s="40" t="s">
        <v>41</v>
      </c>
      <c r="O20" s="21">
        <f t="shared" si="7"/>
        <v>2230.720249</v>
      </c>
      <c r="P20" s="21">
        <v>2170.150249</v>
      </c>
      <c r="Q20" s="21">
        <v>10.57</v>
      </c>
      <c r="R20" s="21">
        <v>50</v>
      </c>
      <c r="S20" s="21">
        <f t="shared" si="9"/>
        <v>0</v>
      </c>
      <c r="T20" s="21"/>
      <c r="U20" s="21"/>
      <c r="V20" s="21"/>
      <c r="W20" s="21">
        <f t="shared" si="10"/>
        <v>2230.720249</v>
      </c>
      <c r="X20" s="21">
        <f t="shared" ref="X20:Z20" si="32">T20+P20</f>
        <v>2170.150249</v>
      </c>
      <c r="Y20" s="21">
        <f t="shared" si="32"/>
        <v>10.57</v>
      </c>
      <c r="Z20" s="21">
        <f t="shared" si="32"/>
        <v>50</v>
      </c>
    </row>
    <row r="21" s="3" customFormat="1" ht="35" customHeight="1" spans="1:26">
      <c r="A21" s="25" t="s">
        <v>42</v>
      </c>
      <c r="B21" s="21">
        <f t="shared" si="18"/>
        <v>111363.593927</v>
      </c>
      <c r="C21" s="21">
        <v>104171.593927</v>
      </c>
      <c r="D21" s="21">
        <v>5158</v>
      </c>
      <c r="E21" s="21">
        <v>2034</v>
      </c>
      <c r="F21" s="22">
        <f t="shared" si="2"/>
        <v>0</v>
      </c>
      <c r="G21" s="28"/>
      <c r="H21" s="28"/>
      <c r="I21" s="28"/>
      <c r="J21" s="22">
        <f t="shared" si="19"/>
        <v>111363.593927</v>
      </c>
      <c r="K21" s="22">
        <f t="shared" si="30"/>
        <v>104171.593927</v>
      </c>
      <c r="L21" s="21">
        <f t="shared" si="5"/>
        <v>5158</v>
      </c>
      <c r="M21" s="39">
        <f t="shared" si="23"/>
        <v>2034</v>
      </c>
      <c r="N21" s="40" t="s">
        <v>43</v>
      </c>
      <c r="O21" s="21">
        <f t="shared" si="7"/>
        <v>7957.582431</v>
      </c>
      <c r="P21" s="21">
        <v>7354.582431</v>
      </c>
      <c r="Q21" s="21">
        <v>20</v>
      </c>
      <c r="R21" s="21">
        <v>583</v>
      </c>
      <c r="S21" s="21">
        <f t="shared" si="9"/>
        <v>-7230</v>
      </c>
      <c r="T21" s="21">
        <v>-7000</v>
      </c>
      <c r="U21" s="21"/>
      <c r="V21" s="21">
        <v>-230</v>
      </c>
      <c r="W21" s="21">
        <f t="shared" si="10"/>
        <v>727.582431</v>
      </c>
      <c r="X21" s="21">
        <f t="shared" ref="X21:Z21" si="33">T21+P21</f>
        <v>354.582431</v>
      </c>
      <c r="Y21" s="21">
        <f t="shared" si="33"/>
        <v>20</v>
      </c>
      <c r="Z21" s="21">
        <f t="shared" si="33"/>
        <v>353</v>
      </c>
    </row>
    <row r="22" s="3" customFormat="1" ht="35" customHeight="1" spans="1:27">
      <c r="A22" s="25"/>
      <c r="B22" s="21"/>
      <c r="C22" s="21"/>
      <c r="D22" s="21"/>
      <c r="E22" s="21"/>
      <c r="F22" s="22"/>
      <c r="G22" s="21"/>
      <c r="H22" s="21"/>
      <c r="I22" s="21"/>
      <c r="J22" s="21"/>
      <c r="K22" s="22"/>
      <c r="L22" s="38"/>
      <c r="M22" s="41"/>
      <c r="N22" s="40" t="s">
        <v>44</v>
      </c>
      <c r="O22" s="21">
        <f t="shared" si="7"/>
        <v>19207.073625</v>
      </c>
      <c r="P22" s="21">
        <v>15551.493863</v>
      </c>
      <c r="Q22" s="21">
        <v>1229.5116</v>
      </c>
      <c r="R22" s="21">
        <v>2426.068162</v>
      </c>
      <c r="S22" s="21">
        <f t="shared" si="9"/>
        <v>-4611.425</v>
      </c>
      <c r="T22" s="21">
        <v>-3169.42</v>
      </c>
      <c r="U22" s="21"/>
      <c r="V22" s="21">
        <v>-1442.005</v>
      </c>
      <c r="W22" s="21">
        <f t="shared" si="10"/>
        <v>14595.648625</v>
      </c>
      <c r="X22" s="21">
        <f t="shared" ref="X22:Z22" si="34">T22+P22</f>
        <v>12382.073863</v>
      </c>
      <c r="Y22" s="21">
        <f t="shared" si="34"/>
        <v>1229.5116</v>
      </c>
      <c r="Z22" s="21">
        <f t="shared" si="34"/>
        <v>984.063162</v>
      </c>
      <c r="AA22" s="47"/>
    </row>
    <row r="23" s="3" customFormat="1" ht="35" customHeight="1" spans="1:26">
      <c r="A23" s="20"/>
      <c r="B23" s="21"/>
      <c r="C23" s="21"/>
      <c r="D23" s="21"/>
      <c r="E23" s="21"/>
      <c r="F23" s="22"/>
      <c r="G23" s="27"/>
      <c r="H23" s="23"/>
      <c r="I23" s="21"/>
      <c r="J23" s="22"/>
      <c r="K23" s="22"/>
      <c r="L23" s="38"/>
      <c r="M23" s="39"/>
      <c r="N23" s="40" t="s">
        <v>45</v>
      </c>
      <c r="O23" s="21">
        <f t="shared" si="7"/>
        <v>34333.468896</v>
      </c>
      <c r="P23" s="21">
        <v>32245.781096</v>
      </c>
      <c r="Q23" s="21">
        <v>1949.6878</v>
      </c>
      <c r="R23" s="21">
        <v>138</v>
      </c>
      <c r="S23" s="21">
        <f t="shared" si="9"/>
        <v>-2280</v>
      </c>
      <c r="T23" s="21">
        <v>-2130</v>
      </c>
      <c r="U23" s="21">
        <v>-150</v>
      </c>
      <c r="V23" s="21"/>
      <c r="W23" s="21">
        <f t="shared" si="10"/>
        <v>32053.468896</v>
      </c>
      <c r="X23" s="21">
        <f t="shared" ref="X23:Z23" si="35">T23+P23</f>
        <v>30115.781096</v>
      </c>
      <c r="Y23" s="21">
        <f t="shared" si="35"/>
        <v>1799.6878</v>
      </c>
      <c r="Z23" s="21">
        <f t="shared" si="35"/>
        <v>138</v>
      </c>
    </row>
    <row r="24" s="3" customFormat="1" ht="35" customHeight="1" spans="1:26">
      <c r="A24" s="29"/>
      <c r="B24" s="21"/>
      <c r="C24" s="21"/>
      <c r="D24" s="21"/>
      <c r="E24" s="21"/>
      <c r="F24" s="22"/>
      <c r="G24" s="27"/>
      <c r="H24" s="23"/>
      <c r="I24" s="42"/>
      <c r="J24" s="22"/>
      <c r="K24" s="22"/>
      <c r="L24" s="38"/>
      <c r="M24" s="39"/>
      <c r="N24" s="40" t="s">
        <v>46</v>
      </c>
      <c r="O24" s="21">
        <f t="shared" si="7"/>
        <v>3011.383524</v>
      </c>
      <c r="P24" s="21">
        <v>3011.383524</v>
      </c>
      <c r="Q24" s="21">
        <v>0</v>
      </c>
      <c r="R24" s="21"/>
      <c r="S24" s="21">
        <f t="shared" si="9"/>
        <v>-2630</v>
      </c>
      <c r="T24" s="21">
        <v>-2630</v>
      </c>
      <c r="U24" s="21"/>
      <c r="V24" s="21"/>
      <c r="W24" s="21">
        <f t="shared" si="10"/>
        <v>381.383524</v>
      </c>
      <c r="X24" s="21">
        <f t="shared" ref="X24:Z24" si="36">T24+P24</f>
        <v>381.383524</v>
      </c>
      <c r="Y24" s="21">
        <f t="shared" si="36"/>
        <v>0</v>
      </c>
      <c r="Z24" s="21">
        <f t="shared" si="36"/>
        <v>0</v>
      </c>
    </row>
    <row r="25" s="3" customFormat="1" ht="35" customHeight="1" spans="1:26">
      <c r="A25" s="29"/>
      <c r="B25" s="21"/>
      <c r="C25" s="21"/>
      <c r="D25" s="21"/>
      <c r="E25" s="21"/>
      <c r="F25" s="22"/>
      <c r="G25" s="27"/>
      <c r="H25" s="23"/>
      <c r="I25" s="42"/>
      <c r="J25" s="22"/>
      <c r="K25" s="22"/>
      <c r="L25" s="38"/>
      <c r="M25" s="39"/>
      <c r="N25" s="40" t="s">
        <v>47</v>
      </c>
      <c r="O25" s="21">
        <f t="shared" si="7"/>
        <v>10380.319596</v>
      </c>
      <c r="P25" s="21">
        <v>5397.331296</v>
      </c>
      <c r="Q25" s="21">
        <v>4982.9883</v>
      </c>
      <c r="R25" s="21"/>
      <c r="S25" s="21">
        <f t="shared" si="9"/>
        <v>-4248</v>
      </c>
      <c r="T25" s="21">
        <v>-2320</v>
      </c>
      <c r="U25" s="21">
        <v>-1928</v>
      </c>
      <c r="V25" s="21"/>
      <c r="W25" s="21">
        <f t="shared" si="10"/>
        <v>6132.319596</v>
      </c>
      <c r="X25" s="21">
        <f t="shared" ref="X25:Z25" si="37">T25+P25</f>
        <v>3077.331296</v>
      </c>
      <c r="Y25" s="21">
        <f t="shared" si="37"/>
        <v>3054.9883</v>
      </c>
      <c r="Z25" s="21">
        <f t="shared" si="37"/>
        <v>0</v>
      </c>
    </row>
    <row r="26" s="3" customFormat="1" ht="35" customHeight="1" spans="1:26">
      <c r="A26" s="29"/>
      <c r="B26" s="21"/>
      <c r="C26" s="21"/>
      <c r="D26" s="21"/>
      <c r="E26" s="21"/>
      <c r="F26" s="22"/>
      <c r="G26" s="27"/>
      <c r="H26" s="23"/>
      <c r="I26" s="23"/>
      <c r="J26" s="22"/>
      <c r="K26" s="22"/>
      <c r="L26" s="38"/>
      <c r="M26" s="39"/>
      <c r="N26" s="40" t="s">
        <v>48</v>
      </c>
      <c r="O26" s="21">
        <f t="shared" si="7"/>
        <v>10200</v>
      </c>
      <c r="P26" s="21">
        <v>7000</v>
      </c>
      <c r="Q26" s="21">
        <v>1700</v>
      </c>
      <c r="R26" s="21">
        <v>1500</v>
      </c>
      <c r="S26" s="21">
        <f t="shared" si="9"/>
        <v>-2900</v>
      </c>
      <c r="T26" s="21">
        <v>-2900</v>
      </c>
      <c r="U26" s="21"/>
      <c r="V26" s="21"/>
      <c r="W26" s="21">
        <f t="shared" si="10"/>
        <v>7300</v>
      </c>
      <c r="X26" s="21">
        <f t="shared" ref="X26:Z26" si="38">T26+P26</f>
        <v>4100</v>
      </c>
      <c r="Y26" s="21">
        <f t="shared" si="38"/>
        <v>1700</v>
      </c>
      <c r="Z26" s="21">
        <f t="shared" si="38"/>
        <v>1500</v>
      </c>
    </row>
    <row r="27" s="3" customFormat="1" ht="35" customHeight="1" spans="1:26">
      <c r="A27" s="29"/>
      <c r="B27" s="21"/>
      <c r="C27" s="21"/>
      <c r="D27" s="21"/>
      <c r="E27" s="21"/>
      <c r="F27" s="22"/>
      <c r="G27" s="27"/>
      <c r="H27" s="23"/>
      <c r="I27" s="23"/>
      <c r="J27" s="22"/>
      <c r="K27" s="22"/>
      <c r="L27" s="38"/>
      <c r="M27" s="39"/>
      <c r="N27" s="40" t="s">
        <v>49</v>
      </c>
      <c r="O27" s="21">
        <f t="shared" si="7"/>
        <v>893.71</v>
      </c>
      <c r="P27" s="21">
        <v>686.19</v>
      </c>
      <c r="Q27" s="21">
        <v>207.52</v>
      </c>
      <c r="R27" s="21"/>
      <c r="S27" s="21">
        <f t="shared" si="9"/>
        <v>0</v>
      </c>
      <c r="T27" s="21"/>
      <c r="U27" s="21"/>
      <c r="V27" s="21"/>
      <c r="W27" s="21">
        <f t="shared" si="10"/>
        <v>893.71</v>
      </c>
      <c r="X27" s="21">
        <f t="shared" ref="X27:Z27" si="39">T27+P27</f>
        <v>686.19</v>
      </c>
      <c r="Y27" s="21">
        <f t="shared" si="39"/>
        <v>207.52</v>
      </c>
      <c r="Z27" s="21">
        <f t="shared" si="39"/>
        <v>0</v>
      </c>
    </row>
    <row r="28" s="3" customFormat="1" ht="35" customHeight="1" spans="1:29">
      <c r="A28" s="29"/>
      <c r="B28" s="21"/>
      <c r="C28" s="21"/>
      <c r="D28" s="21"/>
      <c r="E28" s="21"/>
      <c r="F28" s="22"/>
      <c r="G28" s="30"/>
      <c r="H28" s="23"/>
      <c r="I28" s="23"/>
      <c r="J28" s="22"/>
      <c r="K28" s="22"/>
      <c r="L28" s="38"/>
      <c r="M28" s="39"/>
      <c r="N28" s="40" t="s">
        <v>50</v>
      </c>
      <c r="O28" s="21">
        <f t="shared" si="7"/>
        <v>28474</v>
      </c>
      <c r="P28" s="21">
        <v>25134</v>
      </c>
      <c r="Q28" s="21">
        <v>1340</v>
      </c>
      <c r="R28" s="21">
        <v>2000</v>
      </c>
      <c r="S28" s="21">
        <f t="shared" si="9"/>
        <v>0</v>
      </c>
      <c r="T28" s="21"/>
      <c r="U28" s="21"/>
      <c r="V28" s="21"/>
      <c r="W28" s="21">
        <f t="shared" si="10"/>
        <v>28474</v>
      </c>
      <c r="X28" s="21">
        <f t="shared" ref="X28:Z28" si="40">T28+P28</f>
        <v>25134</v>
      </c>
      <c r="Y28" s="21">
        <f t="shared" si="40"/>
        <v>1340</v>
      </c>
      <c r="Z28" s="21">
        <f t="shared" si="40"/>
        <v>2000</v>
      </c>
      <c r="AC28" s="47"/>
    </row>
    <row r="29" s="3" customFormat="1" ht="35" customHeight="1" spans="1:26">
      <c r="A29" s="29"/>
      <c r="B29" s="21"/>
      <c r="C29" s="21"/>
      <c r="D29" s="21"/>
      <c r="E29" s="21"/>
      <c r="F29" s="22"/>
      <c r="G29" s="27"/>
      <c r="H29" s="23"/>
      <c r="I29" s="23"/>
      <c r="J29" s="22"/>
      <c r="K29" s="22"/>
      <c r="L29" s="38"/>
      <c r="M29" s="39"/>
      <c r="N29" s="40" t="s">
        <v>51</v>
      </c>
      <c r="O29" s="21">
        <f t="shared" si="7"/>
        <v>104.13</v>
      </c>
      <c r="P29" s="21">
        <v>91.13</v>
      </c>
      <c r="Q29" s="21"/>
      <c r="R29" s="21">
        <v>13</v>
      </c>
      <c r="S29" s="21">
        <f t="shared" si="9"/>
        <v>0</v>
      </c>
      <c r="T29" s="21"/>
      <c r="U29" s="21"/>
      <c r="V29" s="21"/>
      <c r="W29" s="21">
        <f t="shared" si="10"/>
        <v>104.13</v>
      </c>
      <c r="X29" s="21">
        <f t="shared" ref="X29:Z29" si="41">T29+P29</f>
        <v>91.13</v>
      </c>
      <c r="Y29" s="21">
        <f t="shared" si="41"/>
        <v>0</v>
      </c>
      <c r="Z29" s="21">
        <f t="shared" si="41"/>
        <v>13</v>
      </c>
    </row>
    <row r="30" s="3" customFormat="1" ht="35" customHeight="1" spans="1:26">
      <c r="A30" s="29"/>
      <c r="B30" s="21"/>
      <c r="C30" s="21"/>
      <c r="D30" s="21"/>
      <c r="E30" s="21"/>
      <c r="F30" s="22"/>
      <c r="G30" s="27"/>
      <c r="H30" s="23"/>
      <c r="I30" s="23"/>
      <c r="J30" s="22"/>
      <c r="K30" s="22"/>
      <c r="L30" s="38"/>
      <c r="M30" s="39"/>
      <c r="N30" s="40" t="s">
        <v>52</v>
      </c>
      <c r="O30" s="21">
        <f t="shared" si="7"/>
        <v>41134.416061</v>
      </c>
      <c r="P30" s="21">
        <v>37094</v>
      </c>
      <c r="Q30" s="21">
        <v>1686.416061</v>
      </c>
      <c r="R30" s="21">
        <v>2354</v>
      </c>
      <c r="S30" s="21">
        <f t="shared" si="9"/>
        <v>0</v>
      </c>
      <c r="T30" s="21"/>
      <c r="U30" s="21"/>
      <c r="V30" s="21"/>
      <c r="W30" s="21">
        <f t="shared" si="10"/>
        <v>41134.416061</v>
      </c>
      <c r="X30" s="21">
        <f t="shared" ref="X30:Z30" si="42">T30+P30</f>
        <v>37094</v>
      </c>
      <c r="Y30" s="21">
        <f t="shared" si="42"/>
        <v>1686.416061</v>
      </c>
      <c r="Z30" s="21">
        <f t="shared" si="42"/>
        <v>2354</v>
      </c>
    </row>
    <row r="31" s="3" customFormat="1" ht="35" customHeight="1" spans="1:26">
      <c r="A31" s="29"/>
      <c r="B31" s="21"/>
      <c r="C31" s="21"/>
      <c r="D31" s="21"/>
      <c r="E31" s="21"/>
      <c r="F31" s="22"/>
      <c r="G31" s="21"/>
      <c r="H31" s="21"/>
      <c r="I31" s="21"/>
      <c r="J31" s="21"/>
      <c r="K31" s="22"/>
      <c r="L31" s="21"/>
      <c r="M31" s="39"/>
      <c r="N31" s="40" t="s">
        <v>53</v>
      </c>
      <c r="O31" s="21">
        <v>35460.5</v>
      </c>
      <c r="P31" s="21">
        <v>59300.36</v>
      </c>
      <c r="Q31" s="21"/>
      <c r="R31" s="21"/>
      <c r="S31" s="21">
        <f t="shared" si="9"/>
        <v>0</v>
      </c>
      <c r="T31" s="21"/>
      <c r="U31" s="21"/>
      <c r="V31" s="21"/>
      <c r="W31" s="21">
        <v>35460.5</v>
      </c>
      <c r="X31" s="21">
        <f t="shared" ref="X31:Z31" si="43">T31+P31</f>
        <v>59300.36</v>
      </c>
      <c r="Y31" s="21">
        <f t="shared" si="43"/>
        <v>0</v>
      </c>
      <c r="Z31" s="21">
        <f t="shared" si="43"/>
        <v>0</v>
      </c>
    </row>
    <row r="32" s="3" customFormat="1" ht="35" customHeight="1" spans="1:26">
      <c r="A32" s="20"/>
      <c r="B32" s="21"/>
      <c r="C32" s="21"/>
      <c r="D32" s="21"/>
      <c r="E32" s="21"/>
      <c r="F32" s="27"/>
      <c r="G32" s="21"/>
      <c r="H32" s="21"/>
      <c r="I32" s="21"/>
      <c r="J32" s="21"/>
      <c r="K32" s="22"/>
      <c r="L32" s="21"/>
      <c r="M32" s="39"/>
      <c r="N32" s="40" t="s">
        <v>54</v>
      </c>
      <c r="O32" s="21">
        <f t="shared" ref="O32:O35" si="44">SUM(P32:R32)</f>
        <v>0</v>
      </c>
      <c r="P32" s="21"/>
      <c r="Q32" s="21"/>
      <c r="R32" s="21"/>
      <c r="S32" s="21">
        <f t="shared" si="9"/>
        <v>0</v>
      </c>
      <c r="T32" s="21"/>
      <c r="U32" s="21"/>
      <c r="V32" s="21"/>
      <c r="W32" s="21">
        <f t="shared" ref="W32:W35" si="45">SUM(X32:Z32)</f>
        <v>0</v>
      </c>
      <c r="X32" s="21">
        <f t="shared" ref="X32:Z32" si="46">T32+P32</f>
        <v>0</v>
      </c>
      <c r="Y32" s="21">
        <f t="shared" si="46"/>
        <v>0</v>
      </c>
      <c r="Z32" s="21">
        <f t="shared" si="46"/>
        <v>0</v>
      </c>
    </row>
    <row r="33" s="3" customFormat="1" ht="35" customHeight="1" spans="1:28">
      <c r="A33" s="20"/>
      <c r="B33" s="21"/>
      <c r="C33" s="21"/>
      <c r="D33" s="21"/>
      <c r="E33" s="21"/>
      <c r="F33" s="22"/>
      <c r="G33" s="21"/>
      <c r="H33" s="21"/>
      <c r="I33" s="21"/>
      <c r="J33" s="22"/>
      <c r="K33" s="22"/>
      <c r="L33" s="21"/>
      <c r="M33" s="39"/>
      <c r="N33" s="40" t="s">
        <v>55</v>
      </c>
      <c r="O33" s="21">
        <f t="shared" si="44"/>
        <v>61578.6</v>
      </c>
      <c r="P33" s="21">
        <v>57358.6</v>
      </c>
      <c r="Q33" s="21">
        <v>4220</v>
      </c>
      <c r="R33" s="21"/>
      <c r="S33" s="21">
        <f t="shared" si="9"/>
        <v>6406</v>
      </c>
      <c r="T33" s="21"/>
      <c r="U33" s="21"/>
      <c r="V33" s="21">
        <v>6406</v>
      </c>
      <c r="W33" s="21">
        <f t="shared" si="45"/>
        <v>67984.6</v>
      </c>
      <c r="X33" s="21">
        <f t="shared" ref="X33:Z33" si="47">T33+P33</f>
        <v>57358.6</v>
      </c>
      <c r="Y33" s="21">
        <f t="shared" si="47"/>
        <v>4220</v>
      </c>
      <c r="Z33" s="21">
        <f t="shared" si="47"/>
        <v>6406</v>
      </c>
      <c r="AB33" s="48"/>
    </row>
    <row r="34" s="3" customFormat="1" ht="35" customHeight="1" spans="1:29">
      <c r="A34" s="24"/>
      <c r="B34" s="21"/>
      <c r="C34" s="21"/>
      <c r="D34" s="21"/>
      <c r="E34" s="21"/>
      <c r="F34" s="22"/>
      <c r="G34" s="21"/>
      <c r="H34" s="21"/>
      <c r="I34" s="21"/>
      <c r="J34" s="22"/>
      <c r="K34" s="22"/>
      <c r="L34" s="21"/>
      <c r="M34" s="39"/>
      <c r="N34" s="40" t="s">
        <v>56</v>
      </c>
      <c r="O34" s="21">
        <f t="shared" si="44"/>
        <v>0</v>
      </c>
      <c r="P34" s="21"/>
      <c r="Q34" s="21"/>
      <c r="R34" s="21"/>
      <c r="S34" s="21">
        <f t="shared" si="9"/>
        <v>0</v>
      </c>
      <c r="T34" s="21"/>
      <c r="U34" s="21"/>
      <c r="V34" s="21"/>
      <c r="W34" s="21">
        <f t="shared" si="45"/>
        <v>0</v>
      </c>
      <c r="X34" s="21">
        <f t="shared" ref="X34:Z34" si="48">T34+P34</f>
        <v>0</v>
      </c>
      <c r="Y34" s="21">
        <f t="shared" si="48"/>
        <v>0</v>
      </c>
      <c r="Z34" s="21">
        <f t="shared" si="48"/>
        <v>0</v>
      </c>
      <c r="AA34" s="48"/>
      <c r="AB34" s="48"/>
      <c r="AC34" s="48"/>
    </row>
    <row r="35" s="3" customFormat="1" ht="35" customHeight="1" spans="1:29">
      <c r="A35" s="24"/>
      <c r="B35" s="21"/>
      <c r="C35" s="21"/>
      <c r="D35" s="21"/>
      <c r="E35" s="21"/>
      <c r="F35" s="22"/>
      <c r="G35" s="21"/>
      <c r="H35" s="21"/>
      <c r="I35" s="21"/>
      <c r="J35" s="22"/>
      <c r="K35" s="22"/>
      <c r="L35" s="21"/>
      <c r="M35" s="39"/>
      <c r="N35" s="40" t="s">
        <v>57</v>
      </c>
      <c r="O35" s="21">
        <f t="shared" si="44"/>
        <v>138.064237999965</v>
      </c>
      <c r="P35" s="21">
        <v>5.26284299996769</v>
      </c>
      <c r="Q35" s="21">
        <f>78.8013949999977</f>
        <v>78.8013949999977</v>
      </c>
      <c r="R35" s="21">
        <v>54</v>
      </c>
      <c r="S35" s="21">
        <f t="shared" si="9"/>
        <v>0</v>
      </c>
      <c r="T35" s="21"/>
      <c r="U35" s="21"/>
      <c r="V35" s="21"/>
      <c r="W35" s="21">
        <f t="shared" si="45"/>
        <v>138.064237999965</v>
      </c>
      <c r="X35" s="21">
        <f t="shared" ref="X35:Z35" si="49">T35+P35</f>
        <v>5.26284299996769</v>
      </c>
      <c r="Y35" s="21">
        <f t="shared" si="49"/>
        <v>78.8013949999977</v>
      </c>
      <c r="Z35" s="21">
        <f t="shared" si="49"/>
        <v>54</v>
      </c>
      <c r="AA35" s="48"/>
      <c r="AB35" s="48"/>
      <c r="AC35" s="48"/>
    </row>
    <row r="36" s="3" customFormat="1" ht="35" customHeight="1" spans="1:26">
      <c r="A36" s="31" t="s">
        <v>58</v>
      </c>
      <c r="B36" s="21">
        <f t="shared" ref="B36:M36" si="50">SUM(B6,B9,B15,B16,B20,B210,B21)</f>
        <v>1116517.091012</v>
      </c>
      <c r="C36" s="21">
        <f t="shared" si="50"/>
        <v>884985.141112</v>
      </c>
      <c r="D36" s="21">
        <f t="shared" si="50"/>
        <v>169837</v>
      </c>
      <c r="E36" s="21">
        <f t="shared" si="50"/>
        <v>85534</v>
      </c>
      <c r="F36" s="21">
        <f t="shared" si="50"/>
        <v>-228084.874385</v>
      </c>
      <c r="G36" s="21">
        <f t="shared" si="50"/>
        <v>-184240.874385</v>
      </c>
      <c r="H36" s="21">
        <f t="shared" si="50"/>
        <v>-49750</v>
      </c>
      <c r="I36" s="21">
        <f t="shared" si="50"/>
        <v>5906</v>
      </c>
      <c r="J36" s="21">
        <f t="shared" si="50"/>
        <v>888432.216627</v>
      </c>
      <c r="K36" s="21">
        <f t="shared" si="50"/>
        <v>700744.266727</v>
      </c>
      <c r="L36" s="21">
        <f t="shared" si="50"/>
        <v>120087</v>
      </c>
      <c r="M36" s="39">
        <f t="shared" si="50"/>
        <v>91440</v>
      </c>
      <c r="N36" s="43" t="s">
        <v>59</v>
      </c>
      <c r="O36" s="21">
        <f t="shared" ref="O36:Z36" si="51">SUM(O6,O30,O31,O32,O33,O34,O35)</f>
        <v>1116517.121651</v>
      </c>
      <c r="P36" s="21">
        <f t="shared" si="51"/>
        <v>884985.141112</v>
      </c>
      <c r="Q36" s="21">
        <f t="shared" si="51"/>
        <v>169837.418277</v>
      </c>
      <c r="R36" s="21">
        <f t="shared" si="51"/>
        <v>85534.422262</v>
      </c>
      <c r="S36" s="21">
        <f t="shared" si="51"/>
        <v>-228085.0856</v>
      </c>
      <c r="T36" s="21">
        <f t="shared" si="51"/>
        <v>-184241.14</v>
      </c>
      <c r="U36" s="21">
        <f t="shared" si="51"/>
        <v>-49750</v>
      </c>
      <c r="V36" s="21">
        <f t="shared" si="51"/>
        <v>5906.0544</v>
      </c>
      <c r="W36" s="21">
        <f t="shared" si="51"/>
        <v>888432.036051</v>
      </c>
      <c r="X36" s="21">
        <f t="shared" si="51"/>
        <v>700744.001112</v>
      </c>
      <c r="Y36" s="21">
        <f t="shared" si="51"/>
        <v>120087.418277</v>
      </c>
      <c r="Z36" s="21">
        <f t="shared" si="51"/>
        <v>91440.476662</v>
      </c>
    </row>
    <row r="37" s="3" customFormat="1" ht="18" customHeight="1" spans="1:14">
      <c r="A37" s="32"/>
      <c r="N37" s="32"/>
    </row>
    <row r="38" s="3" customFormat="1" ht="18" customHeight="1" spans="1:14">
      <c r="A38" s="32"/>
      <c r="N38" s="32"/>
    </row>
    <row r="39" s="3" customFormat="1" ht="18" customHeight="1" spans="1:14">
      <c r="A39" s="32"/>
      <c r="N39" s="32"/>
    </row>
    <row r="40" s="3" customFormat="1" ht="18" customHeight="1" spans="1:14">
      <c r="A40" s="32"/>
      <c r="N40" s="32"/>
    </row>
    <row r="41" s="3" customFormat="1" ht="18" customHeight="1" spans="1:14">
      <c r="A41" s="32"/>
      <c r="N41" s="32"/>
    </row>
    <row r="42" s="3" customFormat="1" ht="18" customHeight="1" spans="1:14">
      <c r="A42" s="32"/>
      <c r="N42" s="32"/>
    </row>
    <row r="43" s="3" customFormat="1" ht="18" customHeight="1" spans="1:14">
      <c r="A43" s="32"/>
      <c r="N43" s="32"/>
    </row>
    <row r="44" s="3" customFormat="1" ht="18" customHeight="1" spans="1:14">
      <c r="A44" s="32"/>
      <c r="N44" s="32"/>
    </row>
    <row r="45" s="3" customFormat="1" ht="18" customHeight="1" spans="1:14">
      <c r="A45" s="32"/>
      <c r="N45" s="32"/>
    </row>
    <row r="46" s="3" customFormat="1" ht="18" customHeight="1" spans="1:14">
      <c r="A46" s="32"/>
      <c r="N46" s="32"/>
    </row>
    <row r="47" s="3" customFormat="1" ht="18" customHeight="1" spans="1:14">
      <c r="A47" s="32"/>
      <c r="N47" s="32"/>
    </row>
    <row r="48" ht="18" customHeight="1"/>
    <row r="49" s="5" customFormat="1" ht="18" customHeight="1" spans="1:26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</sheetData>
  <mergeCells count="10">
    <mergeCell ref="A2:Z2"/>
    <mergeCell ref="A3:Z3"/>
    <mergeCell ref="B4:E4"/>
    <mergeCell ref="F4:I4"/>
    <mergeCell ref="J4:M4"/>
    <mergeCell ref="O4:R4"/>
    <mergeCell ref="S4:V4"/>
    <mergeCell ref="W4:Z4"/>
    <mergeCell ref="A4:A5"/>
    <mergeCell ref="N4:N5"/>
  </mergeCells>
  <printOptions horizontalCentered="1"/>
  <pageMargins left="0.75" right="0.75" top="1" bottom="1" header="0.5" footer="0.5"/>
  <pageSetup paperSize="8" scale="53" firstPageNumber="93" orientation="landscape" useFirstPageNumber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河源市财政局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黄志基</dc:creator>
  <cp:lastModifiedBy>黄志基</cp:lastModifiedBy>
  <dcterms:created xsi:type="dcterms:W3CDTF">2021-01-07T08:31:27Z</dcterms:created>
  <dcterms:modified xsi:type="dcterms:W3CDTF">2021-01-07T08:32:02Z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